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tylersolloway/Documents/GitHub/website-resondex/public/"/>
    </mc:Choice>
  </mc:AlternateContent>
  <xr:revisionPtr revIDLastSave="0" documentId="13_ncr:1_{39BECD3A-6BA0-0448-ADD1-BB42735F86BA}" xr6:coauthVersionLast="47" xr6:coauthVersionMax="47" xr10:uidLastSave="{00000000-0000-0000-0000-000000000000}"/>
  <bookViews>
    <workbookView xWindow="14200" yWindow="8640" windowWidth="33120" windowHeight="16100" activeTab="1" xr2:uid="{00000000-000D-0000-FFFF-FFFF00000000}"/>
  </bookViews>
  <sheets>
    <sheet name="key" sheetId="2" r:id="rId1"/>
    <sheet name="summary" sheetId="1" r:id="rId2"/>
    <sheet name="Seg 1" sheetId="3" r:id="rId3"/>
    <sheet name="Seg 2" sheetId="4" r:id="rId4"/>
    <sheet name="Seg 3" sheetId="5" r:id="rId5"/>
    <sheet name="Seg 4" sheetId="6" r:id="rId6"/>
    <sheet name="Seg 5" sheetId="7" r:id="rId7"/>
    <sheet name="Description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9" i="7" l="1"/>
  <c r="M158" i="7"/>
  <c r="K158" i="7"/>
  <c r="M157" i="7"/>
  <c r="K157" i="7"/>
  <c r="M156" i="7"/>
  <c r="K156" i="7"/>
  <c r="M155" i="7"/>
  <c r="K155" i="7"/>
  <c r="M154" i="7"/>
  <c r="K154" i="7"/>
  <c r="M153" i="7"/>
  <c r="M149" i="7"/>
  <c r="K149" i="7"/>
  <c r="M148" i="7"/>
  <c r="K148" i="7"/>
  <c r="M147" i="7"/>
  <c r="K147" i="7"/>
  <c r="M146" i="7"/>
  <c r="K146" i="7"/>
  <c r="M145" i="7"/>
  <c r="K145" i="7"/>
  <c r="M144" i="7"/>
  <c r="M140" i="7"/>
  <c r="K140" i="7"/>
  <c r="M139" i="7"/>
  <c r="K139" i="7"/>
  <c r="M138" i="7"/>
  <c r="K138" i="7"/>
  <c r="M137" i="7"/>
  <c r="K137" i="7"/>
  <c r="M136" i="7"/>
  <c r="K136" i="7"/>
  <c r="M135" i="7"/>
  <c r="M131" i="7"/>
  <c r="K131" i="7"/>
  <c r="M130" i="7"/>
  <c r="K130" i="7"/>
  <c r="M129" i="7"/>
  <c r="K129" i="7"/>
  <c r="M128" i="7"/>
  <c r="K128" i="7"/>
  <c r="M127" i="7"/>
  <c r="K127" i="7"/>
  <c r="M126" i="7"/>
  <c r="M122" i="7"/>
  <c r="K122" i="7"/>
  <c r="M121" i="7"/>
  <c r="K121" i="7"/>
  <c r="M120" i="7"/>
  <c r="K120" i="7"/>
  <c r="M119" i="7"/>
  <c r="K119" i="7"/>
  <c r="M118" i="7"/>
  <c r="K118" i="7"/>
  <c r="M117" i="7"/>
  <c r="M116" i="7"/>
  <c r="K116" i="7"/>
  <c r="M112" i="7"/>
  <c r="K112" i="7"/>
  <c r="M111" i="7"/>
  <c r="K111" i="7"/>
  <c r="M110" i="7"/>
  <c r="K110" i="7"/>
  <c r="M109" i="7"/>
  <c r="K109" i="7"/>
  <c r="M108" i="7"/>
  <c r="M107" i="7"/>
  <c r="K107" i="7"/>
  <c r="M106" i="7"/>
  <c r="K106" i="7"/>
  <c r="M102" i="7"/>
  <c r="K102" i="7"/>
  <c r="M101" i="7"/>
  <c r="K101" i="7"/>
  <c r="M100" i="7"/>
  <c r="K100" i="7"/>
  <c r="M99" i="7"/>
  <c r="M98" i="7"/>
  <c r="K98" i="7"/>
  <c r="M97" i="7"/>
  <c r="K97" i="7"/>
  <c r="M96" i="7"/>
  <c r="K96" i="7"/>
  <c r="M95" i="7"/>
  <c r="K95" i="7"/>
  <c r="M91" i="7"/>
  <c r="K91" i="7"/>
  <c r="M90" i="7"/>
  <c r="M89" i="7"/>
  <c r="K89" i="7"/>
  <c r="M88" i="7"/>
  <c r="K88" i="7"/>
  <c r="M87" i="7"/>
  <c r="K87" i="7"/>
  <c r="M86" i="7"/>
  <c r="K86" i="7"/>
  <c r="M85" i="7"/>
  <c r="K85" i="7"/>
  <c r="M84" i="7"/>
  <c r="M80" i="7"/>
  <c r="K80" i="7"/>
  <c r="M79" i="7"/>
  <c r="K79" i="7"/>
  <c r="M78" i="7"/>
  <c r="K78" i="7"/>
  <c r="M77" i="7"/>
  <c r="K77" i="7"/>
  <c r="M73" i="7"/>
  <c r="K73" i="7"/>
  <c r="M72" i="7"/>
  <c r="M71" i="7"/>
  <c r="K71" i="7"/>
  <c r="M70" i="7"/>
  <c r="K70" i="7"/>
  <c r="M69" i="7"/>
  <c r="K69" i="7"/>
  <c r="M68" i="7"/>
  <c r="K68" i="7"/>
  <c r="M67" i="7"/>
  <c r="K67" i="7"/>
  <c r="M63" i="7"/>
  <c r="M62" i="7"/>
  <c r="K62" i="7"/>
  <c r="M61" i="7"/>
  <c r="K61" i="7"/>
  <c r="M60" i="7"/>
  <c r="K60" i="7"/>
  <c r="M59" i="7"/>
  <c r="K59" i="7"/>
  <c r="M58" i="7"/>
  <c r="K58" i="7"/>
  <c r="M57" i="7"/>
  <c r="M56" i="7"/>
  <c r="K56" i="7"/>
  <c r="M52" i="7"/>
  <c r="K52" i="7"/>
  <c r="M51" i="7"/>
  <c r="K51" i="7"/>
  <c r="M50" i="7"/>
  <c r="K50" i="7"/>
  <c r="M49" i="7"/>
  <c r="K49" i="7"/>
  <c r="M48" i="7"/>
  <c r="M47" i="7"/>
  <c r="K47" i="7"/>
  <c r="M46" i="7"/>
  <c r="K46" i="7"/>
  <c r="M45" i="7"/>
  <c r="K45" i="7"/>
  <c r="M44" i="7"/>
  <c r="K44" i="7"/>
  <c r="M43" i="7"/>
  <c r="K43" i="7"/>
  <c r="M39" i="7"/>
  <c r="M38" i="7"/>
  <c r="K38" i="7"/>
  <c r="M37" i="7"/>
  <c r="K37" i="7"/>
  <c r="M36" i="7"/>
  <c r="K36" i="7"/>
  <c r="M35" i="7"/>
  <c r="K35" i="7"/>
  <c r="M34" i="7"/>
  <c r="K34" i="7"/>
  <c r="M33" i="7"/>
  <c r="M32" i="7"/>
  <c r="K32" i="7"/>
  <c r="M31" i="7"/>
  <c r="K31" i="7"/>
  <c r="M30" i="7"/>
  <c r="K30" i="7"/>
  <c r="M26" i="7"/>
  <c r="K26" i="7"/>
  <c r="M25" i="7"/>
  <c r="K25" i="7"/>
  <c r="M24" i="7"/>
  <c r="M23" i="7"/>
  <c r="K23" i="7"/>
  <c r="M22" i="7"/>
  <c r="K22" i="7"/>
  <c r="M21" i="7"/>
  <c r="K21" i="7"/>
  <c r="M20" i="7"/>
  <c r="K20" i="7"/>
  <c r="M19" i="7"/>
  <c r="K19" i="7"/>
  <c r="M18" i="7"/>
  <c r="M17" i="7"/>
  <c r="K17" i="7"/>
  <c r="M16" i="7"/>
  <c r="K16" i="7"/>
  <c r="M15" i="7"/>
  <c r="K15" i="7"/>
  <c r="E11" i="7"/>
  <c r="C11" i="7"/>
  <c r="F8" i="7"/>
  <c r="F7" i="7"/>
  <c r="F6" i="7"/>
  <c r="F5" i="7"/>
  <c r="F4" i="7"/>
  <c r="K159" i="7" s="1"/>
  <c r="F3" i="7"/>
  <c r="F2" i="7"/>
  <c r="M159" i="6"/>
  <c r="K159" i="6"/>
  <c r="M158" i="6"/>
  <c r="M157" i="6"/>
  <c r="M156" i="6"/>
  <c r="M155" i="6"/>
  <c r="M154" i="6"/>
  <c r="M153" i="6"/>
  <c r="K153" i="6"/>
  <c r="M149" i="6"/>
  <c r="M148" i="6"/>
  <c r="M147" i="6"/>
  <c r="M146" i="6"/>
  <c r="M145" i="6"/>
  <c r="M144" i="6"/>
  <c r="K144" i="6"/>
  <c r="M140" i="6"/>
  <c r="M139" i="6"/>
  <c r="M138" i="6"/>
  <c r="M137" i="6"/>
  <c r="M136" i="6"/>
  <c r="M135" i="6"/>
  <c r="K135" i="6"/>
  <c r="M131" i="6"/>
  <c r="M130" i="6"/>
  <c r="M129" i="6"/>
  <c r="M128" i="6"/>
  <c r="M127" i="6"/>
  <c r="M126" i="6"/>
  <c r="K126" i="6"/>
  <c r="M122" i="6"/>
  <c r="M121" i="6"/>
  <c r="M120" i="6"/>
  <c r="M119" i="6"/>
  <c r="M118" i="6"/>
  <c r="M117" i="6"/>
  <c r="K117" i="6"/>
  <c r="M116" i="6"/>
  <c r="M112" i="6"/>
  <c r="M111" i="6"/>
  <c r="M110" i="6"/>
  <c r="M109" i="6"/>
  <c r="M108" i="6"/>
  <c r="K108" i="6"/>
  <c r="M107" i="6"/>
  <c r="M106" i="6"/>
  <c r="M102" i="6"/>
  <c r="M101" i="6"/>
  <c r="M100" i="6"/>
  <c r="M99" i="6"/>
  <c r="K99" i="6"/>
  <c r="M98" i="6"/>
  <c r="M97" i="6"/>
  <c r="M96" i="6"/>
  <c r="M95" i="6"/>
  <c r="M91" i="6"/>
  <c r="M90" i="6"/>
  <c r="K90" i="6"/>
  <c r="M89" i="6"/>
  <c r="M88" i="6"/>
  <c r="M87" i="6"/>
  <c r="M86" i="6"/>
  <c r="M85" i="6"/>
  <c r="M84" i="6"/>
  <c r="K84" i="6"/>
  <c r="M80" i="6"/>
  <c r="M79" i="6"/>
  <c r="M78" i="6"/>
  <c r="M77" i="6"/>
  <c r="M73" i="6"/>
  <c r="M72" i="6"/>
  <c r="K72" i="6"/>
  <c r="M71" i="6"/>
  <c r="M70" i="6"/>
  <c r="M69" i="6"/>
  <c r="M68" i="6"/>
  <c r="M67" i="6"/>
  <c r="M63" i="6"/>
  <c r="K63" i="6"/>
  <c r="M62" i="6"/>
  <c r="M61" i="6"/>
  <c r="M60" i="6"/>
  <c r="M59" i="6"/>
  <c r="M58" i="6"/>
  <c r="M57" i="6"/>
  <c r="K57" i="6"/>
  <c r="M56" i="6"/>
  <c r="M52" i="6"/>
  <c r="M51" i="6"/>
  <c r="M50" i="6"/>
  <c r="M49" i="6"/>
  <c r="M48" i="6"/>
  <c r="K48" i="6"/>
  <c r="M47" i="6"/>
  <c r="M46" i="6"/>
  <c r="M45" i="6"/>
  <c r="M44" i="6"/>
  <c r="M43" i="6"/>
  <c r="M39" i="6"/>
  <c r="K39" i="6"/>
  <c r="M38" i="6"/>
  <c r="M37" i="6"/>
  <c r="M36" i="6"/>
  <c r="M35" i="6"/>
  <c r="M34" i="6"/>
  <c r="M33" i="6"/>
  <c r="K33" i="6"/>
  <c r="M32" i="6"/>
  <c r="M31" i="6"/>
  <c r="M30" i="6"/>
  <c r="M26" i="6"/>
  <c r="M25" i="6"/>
  <c r="M24" i="6"/>
  <c r="K24" i="6"/>
  <c r="M23" i="6"/>
  <c r="M22" i="6"/>
  <c r="M21" i="6"/>
  <c r="M20" i="6"/>
  <c r="M19" i="6"/>
  <c r="M18" i="6"/>
  <c r="K18" i="6"/>
  <c r="M17" i="6"/>
  <c r="M16" i="6"/>
  <c r="M15" i="6"/>
  <c r="E11" i="6"/>
  <c r="C11" i="6"/>
  <c r="F8" i="6"/>
  <c r="F7" i="6"/>
  <c r="F6" i="6"/>
  <c r="F5" i="6"/>
  <c r="F4" i="6"/>
  <c r="K156" i="6" s="1"/>
  <c r="F3" i="6"/>
  <c r="F2" i="6"/>
  <c r="M159" i="5"/>
  <c r="K159" i="5"/>
  <c r="M158" i="5"/>
  <c r="M157" i="5"/>
  <c r="K157" i="5"/>
  <c r="M156" i="5"/>
  <c r="K156" i="5"/>
  <c r="M155" i="5"/>
  <c r="K155" i="5"/>
  <c r="M154" i="5"/>
  <c r="K154" i="5"/>
  <c r="M153" i="5"/>
  <c r="K153" i="5"/>
  <c r="M149" i="5"/>
  <c r="M148" i="5"/>
  <c r="K148" i="5"/>
  <c r="M147" i="5"/>
  <c r="K147" i="5"/>
  <c r="M146" i="5"/>
  <c r="K146" i="5"/>
  <c r="M145" i="5"/>
  <c r="K145" i="5"/>
  <c r="M144" i="5"/>
  <c r="K144" i="5"/>
  <c r="M140" i="5"/>
  <c r="M139" i="5"/>
  <c r="K139" i="5"/>
  <c r="M138" i="5"/>
  <c r="K138" i="5"/>
  <c r="M137" i="5"/>
  <c r="K137" i="5"/>
  <c r="M136" i="5"/>
  <c r="K136" i="5"/>
  <c r="M135" i="5"/>
  <c r="K135" i="5"/>
  <c r="M131" i="5"/>
  <c r="M130" i="5"/>
  <c r="K130" i="5"/>
  <c r="M129" i="5"/>
  <c r="K129" i="5"/>
  <c r="M128" i="5"/>
  <c r="K128" i="5"/>
  <c r="M127" i="5"/>
  <c r="K127" i="5"/>
  <c r="M126" i="5"/>
  <c r="K126" i="5"/>
  <c r="M122" i="5"/>
  <c r="M121" i="5"/>
  <c r="K121" i="5"/>
  <c r="M120" i="5"/>
  <c r="K120" i="5"/>
  <c r="M119" i="5"/>
  <c r="K119" i="5"/>
  <c r="M118" i="5"/>
  <c r="K118" i="5"/>
  <c r="M117" i="5"/>
  <c r="K117" i="5"/>
  <c r="M116" i="5"/>
  <c r="M112" i="5"/>
  <c r="K112" i="5"/>
  <c r="M111" i="5"/>
  <c r="K111" i="5"/>
  <c r="M110" i="5"/>
  <c r="K110" i="5"/>
  <c r="M109" i="5"/>
  <c r="K109" i="5"/>
  <c r="M108" i="5"/>
  <c r="K108" i="5"/>
  <c r="M107" i="5"/>
  <c r="M106" i="5"/>
  <c r="K106" i="5"/>
  <c r="M102" i="5"/>
  <c r="K102" i="5"/>
  <c r="M101" i="5"/>
  <c r="K101" i="5"/>
  <c r="M100" i="5"/>
  <c r="K100" i="5"/>
  <c r="M99" i="5"/>
  <c r="K99" i="5"/>
  <c r="M98" i="5"/>
  <c r="M97" i="5"/>
  <c r="K97" i="5"/>
  <c r="M96" i="5"/>
  <c r="K96" i="5"/>
  <c r="M95" i="5"/>
  <c r="K95" i="5"/>
  <c r="M91" i="5"/>
  <c r="K91" i="5"/>
  <c r="M90" i="5"/>
  <c r="K90" i="5"/>
  <c r="M89" i="5"/>
  <c r="M88" i="5"/>
  <c r="K88" i="5"/>
  <c r="M87" i="5"/>
  <c r="K87" i="5"/>
  <c r="M86" i="5"/>
  <c r="K86" i="5"/>
  <c r="M85" i="5"/>
  <c r="K85" i="5"/>
  <c r="M84" i="5"/>
  <c r="K84" i="5"/>
  <c r="M80" i="5"/>
  <c r="M79" i="5"/>
  <c r="K79" i="5"/>
  <c r="M78" i="5"/>
  <c r="K78" i="5"/>
  <c r="M77" i="5"/>
  <c r="K77" i="5"/>
  <c r="M73" i="5"/>
  <c r="K73" i="5"/>
  <c r="M72" i="5"/>
  <c r="K72" i="5"/>
  <c r="M71" i="5"/>
  <c r="M70" i="5"/>
  <c r="K70" i="5"/>
  <c r="M69" i="5"/>
  <c r="K69" i="5"/>
  <c r="M68" i="5"/>
  <c r="K68" i="5"/>
  <c r="M67" i="5"/>
  <c r="K67" i="5"/>
  <c r="M63" i="5"/>
  <c r="K63" i="5"/>
  <c r="M62" i="5"/>
  <c r="M61" i="5"/>
  <c r="K61" i="5"/>
  <c r="M60" i="5"/>
  <c r="K60" i="5"/>
  <c r="M59" i="5"/>
  <c r="K59" i="5"/>
  <c r="M58" i="5"/>
  <c r="K58" i="5"/>
  <c r="M57" i="5"/>
  <c r="K57" i="5"/>
  <c r="M56" i="5"/>
  <c r="M52" i="5"/>
  <c r="K52" i="5"/>
  <c r="M51" i="5"/>
  <c r="K51" i="5"/>
  <c r="M50" i="5"/>
  <c r="K50" i="5"/>
  <c r="M49" i="5"/>
  <c r="K49" i="5"/>
  <c r="M48" i="5"/>
  <c r="K48" i="5"/>
  <c r="M47" i="5"/>
  <c r="M46" i="5"/>
  <c r="K46" i="5"/>
  <c r="M45" i="5"/>
  <c r="K45" i="5"/>
  <c r="M44" i="5"/>
  <c r="K44" i="5"/>
  <c r="M43" i="5"/>
  <c r="K43" i="5"/>
  <c r="M39" i="5"/>
  <c r="K39" i="5"/>
  <c r="M38" i="5"/>
  <c r="M37" i="5"/>
  <c r="K37" i="5"/>
  <c r="M36" i="5"/>
  <c r="K36" i="5"/>
  <c r="M35" i="5"/>
  <c r="K35" i="5"/>
  <c r="M34" i="5"/>
  <c r="K34" i="5"/>
  <c r="M33" i="5"/>
  <c r="K33" i="5"/>
  <c r="M32" i="5"/>
  <c r="M31" i="5"/>
  <c r="K31" i="5"/>
  <c r="M30" i="5"/>
  <c r="K30" i="5"/>
  <c r="M26" i="5"/>
  <c r="K26" i="5"/>
  <c r="M25" i="5"/>
  <c r="K25" i="5"/>
  <c r="M24" i="5"/>
  <c r="K24" i="5"/>
  <c r="M23" i="5"/>
  <c r="M22" i="5"/>
  <c r="K22" i="5"/>
  <c r="M21" i="5"/>
  <c r="K21" i="5"/>
  <c r="M20" i="5"/>
  <c r="K20" i="5"/>
  <c r="M19" i="5"/>
  <c r="K19" i="5"/>
  <c r="M18" i="5"/>
  <c r="K18" i="5"/>
  <c r="M17" i="5"/>
  <c r="M16" i="5"/>
  <c r="K16" i="5"/>
  <c r="M15" i="5"/>
  <c r="K15" i="5"/>
  <c r="E11" i="5"/>
  <c r="C11" i="5"/>
  <c r="F8" i="5"/>
  <c r="F7" i="5"/>
  <c r="F6" i="5"/>
  <c r="F5" i="5"/>
  <c r="F4" i="5"/>
  <c r="K158" i="5" s="1"/>
  <c r="F3" i="5"/>
  <c r="F2" i="5"/>
  <c r="M159" i="4"/>
  <c r="M158" i="4"/>
  <c r="M157" i="4"/>
  <c r="M156" i="4"/>
  <c r="M155" i="4"/>
  <c r="M154" i="4"/>
  <c r="M153" i="4"/>
  <c r="M149" i="4"/>
  <c r="M148" i="4"/>
  <c r="M147" i="4"/>
  <c r="M146" i="4"/>
  <c r="M145" i="4"/>
  <c r="M144" i="4"/>
  <c r="M140" i="4"/>
  <c r="M139" i="4"/>
  <c r="M138" i="4"/>
  <c r="M137" i="4"/>
  <c r="M136" i="4"/>
  <c r="M135" i="4"/>
  <c r="M131" i="4"/>
  <c r="M130" i="4"/>
  <c r="M129" i="4"/>
  <c r="M128" i="4"/>
  <c r="M127" i="4"/>
  <c r="M126" i="4"/>
  <c r="M122" i="4"/>
  <c r="M121" i="4"/>
  <c r="M120" i="4"/>
  <c r="M119" i="4"/>
  <c r="M118" i="4"/>
  <c r="M117" i="4"/>
  <c r="M116" i="4"/>
  <c r="M112" i="4"/>
  <c r="M111" i="4"/>
  <c r="M110" i="4"/>
  <c r="M109" i="4"/>
  <c r="M108" i="4"/>
  <c r="M107" i="4"/>
  <c r="M106" i="4"/>
  <c r="M102" i="4"/>
  <c r="M101" i="4"/>
  <c r="M100" i="4"/>
  <c r="M99" i="4"/>
  <c r="M98" i="4"/>
  <c r="M97" i="4"/>
  <c r="M96" i="4"/>
  <c r="M95" i="4"/>
  <c r="M91" i="4"/>
  <c r="M90" i="4"/>
  <c r="M89" i="4"/>
  <c r="M88" i="4"/>
  <c r="M87" i="4"/>
  <c r="M86" i="4"/>
  <c r="M85" i="4"/>
  <c r="M84" i="4"/>
  <c r="M80" i="4"/>
  <c r="M79" i="4"/>
  <c r="M78" i="4"/>
  <c r="M77" i="4"/>
  <c r="M73" i="4"/>
  <c r="M72" i="4"/>
  <c r="M71" i="4"/>
  <c r="M70" i="4"/>
  <c r="M69" i="4"/>
  <c r="M68" i="4"/>
  <c r="M67" i="4"/>
  <c r="M63" i="4"/>
  <c r="M62" i="4"/>
  <c r="M61" i="4"/>
  <c r="M60" i="4"/>
  <c r="M59" i="4"/>
  <c r="M58" i="4"/>
  <c r="M57" i="4"/>
  <c r="M56" i="4"/>
  <c r="M52" i="4"/>
  <c r="M51" i="4"/>
  <c r="M50" i="4"/>
  <c r="M49" i="4"/>
  <c r="M48" i="4"/>
  <c r="M47" i="4"/>
  <c r="M46" i="4"/>
  <c r="M45" i="4"/>
  <c r="M44" i="4"/>
  <c r="M43" i="4"/>
  <c r="M39" i="4"/>
  <c r="M38" i="4"/>
  <c r="M37" i="4"/>
  <c r="M36" i="4"/>
  <c r="M35" i="4"/>
  <c r="M34" i="4"/>
  <c r="M33" i="4"/>
  <c r="M32" i="4"/>
  <c r="M31" i="4"/>
  <c r="M30" i="4"/>
  <c r="M26" i="4"/>
  <c r="M25" i="4"/>
  <c r="M24" i="4"/>
  <c r="M23" i="4"/>
  <c r="M22" i="4"/>
  <c r="M21" i="4"/>
  <c r="M20" i="4"/>
  <c r="M19" i="4"/>
  <c r="M18" i="4"/>
  <c r="M17" i="4"/>
  <c r="M16" i="4"/>
  <c r="M15" i="4"/>
  <c r="E11" i="4"/>
  <c r="C11" i="4"/>
  <c r="F8" i="4"/>
  <c r="F7" i="4"/>
  <c r="F6" i="4"/>
  <c r="F5" i="4"/>
  <c r="F4" i="4"/>
  <c r="K155" i="4" s="1"/>
  <c r="F3" i="4"/>
  <c r="F2" i="4"/>
  <c r="M159" i="3"/>
  <c r="K159" i="3"/>
  <c r="M158" i="3"/>
  <c r="K158" i="3"/>
  <c r="M157" i="3"/>
  <c r="M156" i="3"/>
  <c r="M155" i="3"/>
  <c r="K155" i="3"/>
  <c r="M154" i="3"/>
  <c r="K154" i="3"/>
  <c r="M153" i="3"/>
  <c r="K153" i="3"/>
  <c r="M149" i="3"/>
  <c r="K149" i="3"/>
  <c r="M148" i="3"/>
  <c r="M147" i="3"/>
  <c r="M146" i="3"/>
  <c r="K146" i="3"/>
  <c r="M145" i="3"/>
  <c r="K145" i="3"/>
  <c r="M144" i="3"/>
  <c r="K144" i="3"/>
  <c r="M140" i="3"/>
  <c r="K140" i="3"/>
  <c r="M139" i="3"/>
  <c r="M138" i="3"/>
  <c r="M137" i="3"/>
  <c r="K137" i="3"/>
  <c r="M136" i="3"/>
  <c r="K136" i="3"/>
  <c r="M135" i="3"/>
  <c r="K135" i="3"/>
  <c r="M131" i="3"/>
  <c r="K131" i="3"/>
  <c r="M130" i="3"/>
  <c r="M129" i="3"/>
  <c r="M128" i="3"/>
  <c r="K128" i="3"/>
  <c r="M127" i="3"/>
  <c r="K127" i="3"/>
  <c r="M126" i="3"/>
  <c r="K126" i="3"/>
  <c r="M122" i="3"/>
  <c r="K122" i="3"/>
  <c r="M121" i="3"/>
  <c r="M120" i="3"/>
  <c r="M119" i="3"/>
  <c r="K119" i="3"/>
  <c r="M118" i="3"/>
  <c r="K118" i="3"/>
  <c r="M117" i="3"/>
  <c r="K117" i="3"/>
  <c r="M116" i="3"/>
  <c r="K116" i="3"/>
  <c r="M112" i="3"/>
  <c r="M111" i="3"/>
  <c r="M110" i="3"/>
  <c r="K110" i="3"/>
  <c r="M109" i="3"/>
  <c r="K109" i="3"/>
  <c r="M108" i="3"/>
  <c r="K108" i="3"/>
  <c r="M107" i="3"/>
  <c r="K107" i="3"/>
  <c r="M106" i="3"/>
  <c r="M102" i="3"/>
  <c r="M101" i="3"/>
  <c r="K101" i="3"/>
  <c r="M100" i="3"/>
  <c r="K100" i="3"/>
  <c r="M99" i="3"/>
  <c r="K99" i="3"/>
  <c r="M98" i="3"/>
  <c r="K98" i="3"/>
  <c r="M97" i="3"/>
  <c r="M96" i="3"/>
  <c r="M95" i="3"/>
  <c r="K95" i="3"/>
  <c r="M91" i="3"/>
  <c r="K91" i="3"/>
  <c r="M90" i="3"/>
  <c r="K90" i="3"/>
  <c r="M89" i="3"/>
  <c r="K89" i="3"/>
  <c r="M88" i="3"/>
  <c r="M87" i="3"/>
  <c r="M86" i="3"/>
  <c r="K86" i="3"/>
  <c r="M85" i="3"/>
  <c r="K85" i="3"/>
  <c r="M84" i="3"/>
  <c r="K84" i="3"/>
  <c r="M80" i="3"/>
  <c r="K80" i="3"/>
  <c r="M79" i="3"/>
  <c r="M78" i="3"/>
  <c r="M77" i="3"/>
  <c r="K77" i="3"/>
  <c r="M73" i="3"/>
  <c r="K73" i="3"/>
  <c r="M72" i="3"/>
  <c r="K72" i="3"/>
  <c r="M71" i="3"/>
  <c r="K71" i="3"/>
  <c r="M70" i="3"/>
  <c r="M69" i="3"/>
  <c r="M68" i="3"/>
  <c r="K68" i="3"/>
  <c r="M67" i="3"/>
  <c r="K67" i="3"/>
  <c r="M63" i="3"/>
  <c r="K63" i="3"/>
  <c r="M62" i="3"/>
  <c r="K62" i="3"/>
  <c r="M61" i="3"/>
  <c r="M60" i="3"/>
  <c r="M59" i="3"/>
  <c r="K59" i="3"/>
  <c r="M58" i="3"/>
  <c r="K58" i="3"/>
  <c r="M57" i="3"/>
  <c r="K57" i="3"/>
  <c r="M56" i="3"/>
  <c r="K56" i="3"/>
  <c r="M52" i="3"/>
  <c r="M51" i="3"/>
  <c r="M50" i="3"/>
  <c r="K50" i="3"/>
  <c r="M49" i="3"/>
  <c r="K49" i="3"/>
  <c r="M48" i="3"/>
  <c r="K48" i="3"/>
  <c r="M47" i="3"/>
  <c r="K47" i="3"/>
  <c r="M46" i="3"/>
  <c r="M45" i="3"/>
  <c r="M44" i="3"/>
  <c r="K44" i="3"/>
  <c r="M43" i="3"/>
  <c r="K43" i="3"/>
  <c r="M39" i="3"/>
  <c r="K39" i="3"/>
  <c r="M38" i="3"/>
  <c r="K38" i="3"/>
  <c r="M37" i="3"/>
  <c r="M36" i="3"/>
  <c r="M35" i="3"/>
  <c r="K35" i="3"/>
  <c r="M34" i="3"/>
  <c r="K34" i="3"/>
  <c r="M33" i="3"/>
  <c r="K33" i="3"/>
  <c r="M32" i="3"/>
  <c r="K32" i="3"/>
  <c r="M31" i="3"/>
  <c r="M30" i="3"/>
  <c r="M26" i="3"/>
  <c r="K26" i="3"/>
  <c r="M25" i="3"/>
  <c r="K25" i="3"/>
  <c r="M24" i="3"/>
  <c r="K24" i="3"/>
  <c r="M23" i="3"/>
  <c r="K23" i="3"/>
  <c r="M22" i="3"/>
  <c r="M21" i="3"/>
  <c r="M20" i="3"/>
  <c r="K20" i="3"/>
  <c r="M19" i="3"/>
  <c r="K19" i="3"/>
  <c r="M18" i="3"/>
  <c r="K18" i="3"/>
  <c r="M17" i="3"/>
  <c r="K17" i="3"/>
  <c r="M16" i="3"/>
  <c r="M15" i="3"/>
  <c r="E11" i="3"/>
  <c r="C11" i="3"/>
  <c r="F8" i="3"/>
  <c r="F7" i="3"/>
  <c r="F6" i="3"/>
  <c r="F5" i="3"/>
  <c r="F4" i="3"/>
  <c r="K157" i="3" s="1"/>
  <c r="F3" i="3"/>
  <c r="F2" i="3"/>
  <c r="P26" i="2"/>
  <c r="P25" i="2"/>
  <c r="P24" i="2"/>
  <c r="P23" i="2"/>
  <c r="P22" i="2"/>
  <c r="P21" i="2"/>
  <c r="P20" i="2"/>
  <c r="P19" i="2"/>
  <c r="P18" i="2"/>
  <c r="P17" i="2"/>
  <c r="P16" i="2"/>
  <c r="P15" i="2"/>
  <c r="P13" i="2"/>
  <c r="K13" i="2"/>
  <c r="J13" i="2"/>
  <c r="I13" i="2"/>
  <c r="H13" i="2"/>
  <c r="G13" i="2"/>
  <c r="E13" i="2"/>
  <c r="P12" i="2"/>
  <c r="K12" i="2"/>
  <c r="J12" i="2"/>
  <c r="I12" i="2"/>
  <c r="H12" i="2"/>
  <c r="G12" i="2"/>
  <c r="E12" i="2"/>
  <c r="R11" i="2"/>
  <c r="P11" i="2"/>
  <c r="N11" i="2"/>
  <c r="M11" i="2"/>
  <c r="K11" i="2"/>
  <c r="J11" i="2"/>
  <c r="I11" i="2"/>
  <c r="H11" i="2"/>
  <c r="G11" i="2"/>
  <c r="E11" i="2"/>
  <c r="D11" i="2"/>
  <c r="H8" i="2"/>
  <c r="H7" i="2"/>
  <c r="H6" i="2"/>
  <c r="H5" i="2"/>
  <c r="H4" i="2"/>
  <c r="H3" i="2"/>
  <c r="H2" i="2"/>
  <c r="P159" i="1"/>
  <c r="P158" i="1"/>
  <c r="P157" i="1"/>
  <c r="P156" i="1"/>
  <c r="P155" i="1"/>
  <c r="P154" i="1"/>
  <c r="P153" i="1"/>
  <c r="P149" i="1"/>
  <c r="P148" i="1"/>
  <c r="P147" i="1"/>
  <c r="P146" i="1"/>
  <c r="P145" i="1"/>
  <c r="P144" i="1"/>
  <c r="P140" i="1"/>
  <c r="P139" i="1"/>
  <c r="P138" i="1"/>
  <c r="P137" i="1"/>
  <c r="P136" i="1"/>
  <c r="P135" i="1"/>
  <c r="P131" i="1"/>
  <c r="P130" i="1"/>
  <c r="P129" i="1"/>
  <c r="P128" i="1"/>
  <c r="P127" i="1"/>
  <c r="P126" i="1"/>
  <c r="P122" i="1"/>
  <c r="P121" i="1"/>
  <c r="P120" i="1"/>
  <c r="P119" i="1"/>
  <c r="P118" i="1"/>
  <c r="P117" i="1"/>
  <c r="P116" i="1"/>
  <c r="P112" i="1"/>
  <c r="P111" i="1"/>
  <c r="P110" i="1"/>
  <c r="P109" i="1"/>
  <c r="P108" i="1"/>
  <c r="P107" i="1"/>
  <c r="P106" i="1"/>
  <c r="P102" i="1"/>
  <c r="P101" i="1"/>
  <c r="P100" i="1"/>
  <c r="P99" i="1"/>
  <c r="P98" i="1"/>
  <c r="P97" i="1"/>
  <c r="P96" i="1"/>
  <c r="P95" i="1"/>
  <c r="P91" i="1"/>
  <c r="P90" i="1"/>
  <c r="P89" i="1"/>
  <c r="P88" i="1"/>
  <c r="P87" i="1"/>
  <c r="P86" i="1"/>
  <c r="P85" i="1"/>
  <c r="P84" i="1"/>
  <c r="P80" i="1"/>
  <c r="P79" i="1"/>
  <c r="P78" i="1"/>
  <c r="P77" i="1"/>
  <c r="P73" i="1"/>
  <c r="P72" i="1"/>
  <c r="P71" i="1"/>
  <c r="P70" i="1"/>
  <c r="P69" i="1"/>
  <c r="P68" i="1"/>
  <c r="P67" i="1"/>
  <c r="P63" i="1"/>
  <c r="P62" i="1"/>
  <c r="P61" i="1"/>
  <c r="P60" i="1"/>
  <c r="P59" i="1"/>
  <c r="P58" i="1"/>
  <c r="P57" i="1"/>
  <c r="P56" i="1"/>
  <c r="P52" i="1"/>
  <c r="P51" i="1"/>
  <c r="P50" i="1"/>
  <c r="P49" i="1"/>
  <c r="P48" i="1"/>
  <c r="P47" i="1"/>
  <c r="P46" i="1"/>
  <c r="P45" i="1"/>
  <c r="P44" i="1"/>
  <c r="P43" i="1"/>
  <c r="P39" i="1"/>
  <c r="P38" i="1"/>
  <c r="P37" i="1"/>
  <c r="P36" i="1"/>
  <c r="P35" i="1"/>
  <c r="P34" i="1"/>
  <c r="P33" i="1"/>
  <c r="P32" i="1"/>
  <c r="P31" i="1"/>
  <c r="P30" i="1"/>
  <c r="P26" i="1"/>
  <c r="P25" i="1"/>
  <c r="P24" i="1"/>
  <c r="P23" i="1"/>
  <c r="P22" i="1"/>
  <c r="P21" i="1"/>
  <c r="P20" i="1"/>
  <c r="P19" i="1"/>
  <c r="P18" i="1"/>
  <c r="P17" i="1"/>
  <c r="P16" i="1"/>
  <c r="P15" i="1"/>
  <c r="P13" i="1"/>
  <c r="P12" i="1"/>
  <c r="K15" i="4" l="1"/>
  <c r="K21" i="4"/>
  <c r="K30" i="4"/>
  <c r="K36" i="4"/>
  <c r="K45" i="4"/>
  <c r="K51" i="4"/>
  <c r="K60" i="4"/>
  <c r="K69" i="4"/>
  <c r="K78" i="4"/>
  <c r="K87" i="4"/>
  <c r="K96" i="4"/>
  <c r="K102" i="4"/>
  <c r="K111" i="4"/>
  <c r="K120" i="4"/>
  <c r="K129" i="4"/>
  <c r="K138" i="4"/>
  <c r="K147" i="4"/>
  <c r="K156" i="4"/>
  <c r="K16" i="6"/>
  <c r="K22" i="6"/>
  <c r="K31" i="6"/>
  <c r="K37" i="6"/>
  <c r="K46" i="6"/>
  <c r="K52" i="6"/>
  <c r="K61" i="6"/>
  <c r="K70" i="6"/>
  <c r="K79" i="6"/>
  <c r="K88" i="6"/>
  <c r="K97" i="6"/>
  <c r="K106" i="6"/>
  <c r="K112" i="6"/>
  <c r="K121" i="6"/>
  <c r="K130" i="6"/>
  <c r="K139" i="6"/>
  <c r="K148" i="6"/>
  <c r="K157" i="6"/>
  <c r="K16" i="4"/>
  <c r="K22" i="4"/>
  <c r="K31" i="4"/>
  <c r="K37" i="4"/>
  <c r="K46" i="4"/>
  <c r="K52" i="4"/>
  <c r="K61" i="4"/>
  <c r="K70" i="4"/>
  <c r="K79" i="4"/>
  <c r="K88" i="4"/>
  <c r="K97" i="4"/>
  <c r="K106" i="4"/>
  <c r="K112" i="4"/>
  <c r="K121" i="4"/>
  <c r="K130" i="4"/>
  <c r="K139" i="4"/>
  <c r="K148" i="4"/>
  <c r="K157" i="4"/>
  <c r="K17" i="6"/>
  <c r="K23" i="6"/>
  <c r="K32" i="6"/>
  <c r="K38" i="6"/>
  <c r="K47" i="6"/>
  <c r="K56" i="6"/>
  <c r="K62" i="6"/>
  <c r="K71" i="6"/>
  <c r="K80" i="6"/>
  <c r="K89" i="6"/>
  <c r="K98" i="6"/>
  <c r="K107" i="6"/>
  <c r="K116" i="6"/>
  <c r="K122" i="6"/>
  <c r="K131" i="6"/>
  <c r="K140" i="6"/>
  <c r="K149" i="6"/>
  <c r="K158" i="6"/>
  <c r="K17" i="4"/>
  <c r="K23" i="4"/>
  <c r="K32" i="4"/>
  <c r="K38" i="4"/>
  <c r="K47" i="4"/>
  <c r="K56" i="4"/>
  <c r="K62" i="4"/>
  <c r="K71" i="4"/>
  <c r="K80" i="4"/>
  <c r="K89" i="4"/>
  <c r="K98" i="4"/>
  <c r="K107" i="4"/>
  <c r="K116" i="4"/>
  <c r="K122" i="4"/>
  <c r="K131" i="4"/>
  <c r="K140" i="4"/>
  <c r="K149" i="4"/>
  <c r="K158" i="4"/>
  <c r="K18" i="4"/>
  <c r="K24" i="4"/>
  <c r="K33" i="4"/>
  <c r="K39" i="4"/>
  <c r="K48" i="4"/>
  <c r="K57" i="4"/>
  <c r="K63" i="4"/>
  <c r="K72" i="4"/>
  <c r="K84" i="4"/>
  <c r="K90" i="4"/>
  <c r="K99" i="4"/>
  <c r="K108" i="4"/>
  <c r="K117" i="4"/>
  <c r="K126" i="4"/>
  <c r="K135" i="4"/>
  <c r="K144" i="4"/>
  <c r="K153" i="4"/>
  <c r="K159" i="4"/>
  <c r="K19" i="6"/>
  <c r="K25" i="6"/>
  <c r="K34" i="6"/>
  <c r="K43" i="6"/>
  <c r="K49" i="6"/>
  <c r="K58" i="6"/>
  <c r="K67" i="6"/>
  <c r="K73" i="6"/>
  <c r="K85" i="6"/>
  <c r="K91" i="6"/>
  <c r="K100" i="6"/>
  <c r="K109" i="6"/>
  <c r="K118" i="6"/>
  <c r="K127" i="6"/>
  <c r="K136" i="6"/>
  <c r="K145" i="6"/>
  <c r="K154" i="6"/>
  <c r="K36" i="3"/>
  <c r="K69" i="3"/>
  <c r="K87" i="3"/>
  <c r="K111" i="3"/>
  <c r="K120" i="3"/>
  <c r="K129" i="3"/>
  <c r="K147" i="3"/>
  <c r="K21" i="3"/>
  <c r="K45" i="3"/>
  <c r="K60" i="3"/>
  <c r="K96" i="3"/>
  <c r="K138" i="3"/>
  <c r="K19" i="4"/>
  <c r="K25" i="4"/>
  <c r="K34" i="4"/>
  <c r="K43" i="4"/>
  <c r="K49" i="4"/>
  <c r="K58" i="4"/>
  <c r="K67" i="4"/>
  <c r="K73" i="4"/>
  <c r="K85" i="4"/>
  <c r="K91" i="4"/>
  <c r="K100" i="4"/>
  <c r="K109" i="4"/>
  <c r="K118" i="4"/>
  <c r="K127" i="4"/>
  <c r="K136" i="4"/>
  <c r="K145" i="4"/>
  <c r="K154" i="4"/>
  <c r="K20" i="6"/>
  <c r="K26" i="6"/>
  <c r="K35" i="6"/>
  <c r="K44" i="6"/>
  <c r="K50" i="6"/>
  <c r="K59" i="6"/>
  <c r="K68" i="6"/>
  <c r="K77" i="6"/>
  <c r="K86" i="6"/>
  <c r="K95" i="6"/>
  <c r="K101" i="6"/>
  <c r="K110" i="6"/>
  <c r="K119" i="6"/>
  <c r="K128" i="6"/>
  <c r="K137" i="6"/>
  <c r="K146" i="6"/>
  <c r="K155" i="6"/>
  <c r="K15" i="3"/>
  <c r="K30" i="3"/>
  <c r="K51" i="3"/>
  <c r="K78" i="3"/>
  <c r="K102" i="3"/>
  <c r="K156" i="3"/>
  <c r="K16" i="3"/>
  <c r="K22" i="3"/>
  <c r="K31" i="3"/>
  <c r="K37" i="3"/>
  <c r="K46" i="3"/>
  <c r="K52" i="3"/>
  <c r="K61" i="3"/>
  <c r="K70" i="3"/>
  <c r="K79" i="3"/>
  <c r="K88" i="3"/>
  <c r="K97" i="3"/>
  <c r="K106" i="3"/>
  <c r="K112" i="3"/>
  <c r="K121" i="3"/>
  <c r="K130" i="3"/>
  <c r="K139" i="3"/>
  <c r="K148" i="3"/>
  <c r="K17" i="5"/>
  <c r="K23" i="5"/>
  <c r="K32" i="5"/>
  <c r="K38" i="5"/>
  <c r="K47" i="5"/>
  <c r="K56" i="5"/>
  <c r="K62" i="5"/>
  <c r="K71" i="5"/>
  <c r="K80" i="5"/>
  <c r="K89" i="5"/>
  <c r="K98" i="5"/>
  <c r="K107" i="5"/>
  <c r="K116" i="5"/>
  <c r="K122" i="5"/>
  <c r="K131" i="5"/>
  <c r="K140" i="5"/>
  <c r="K149" i="5"/>
  <c r="K18" i="7"/>
  <c r="K24" i="7"/>
  <c r="K33" i="7"/>
  <c r="K39" i="7"/>
  <c r="K48" i="7"/>
  <c r="K57" i="7"/>
  <c r="K63" i="7"/>
  <c r="K72" i="7"/>
  <c r="K84" i="7"/>
  <c r="K90" i="7"/>
  <c r="K99" i="7"/>
  <c r="K108" i="7"/>
  <c r="K117" i="7"/>
  <c r="K126" i="7"/>
  <c r="K135" i="7"/>
  <c r="K144" i="7"/>
  <c r="K153" i="7"/>
  <c r="K20" i="4"/>
  <c r="K26" i="4"/>
  <c r="K35" i="4"/>
  <c r="K44" i="4"/>
  <c r="K50" i="4"/>
  <c r="K59" i="4"/>
  <c r="K68" i="4"/>
  <c r="K77" i="4"/>
  <c r="K86" i="4"/>
  <c r="K95" i="4"/>
  <c r="K101" i="4"/>
  <c r="K110" i="4"/>
  <c r="K119" i="4"/>
  <c r="K128" i="4"/>
  <c r="K137" i="4"/>
  <c r="K146" i="4"/>
  <c r="K15" i="6"/>
  <c r="K21" i="6"/>
  <c r="K30" i="6"/>
  <c r="K36" i="6"/>
  <c r="K45" i="6"/>
  <c r="K51" i="6"/>
  <c r="K60" i="6"/>
  <c r="K69" i="6"/>
  <c r="K78" i="6"/>
  <c r="K87" i="6"/>
  <c r="K96" i="6"/>
  <c r="K102" i="6"/>
  <c r="K111" i="6"/>
  <c r="K120" i="6"/>
  <c r="K129" i="6"/>
  <c r="K138" i="6"/>
  <c r="K147" i="6"/>
</calcChain>
</file>

<file path=xl/sharedStrings.xml><?xml version="1.0" encoding="utf-8"?>
<sst xmlns="http://schemas.openxmlformats.org/spreadsheetml/2006/main" count="2148" uniqueCount="260">
  <si>
    <t>LF - Law Firm Preferences</t>
  </si>
  <si>
    <t>LF01</t>
  </si>
  <si>
    <t>LF01 - I want a famous, well-known firm (I want a smaller, personal practice)</t>
  </si>
  <si>
    <t>LF02</t>
  </si>
  <si>
    <t>LF02 - I want a single dedicated attorney (I'm fine with a team-based approach)</t>
  </si>
  <si>
    <t>LF03</t>
  </si>
  <si>
    <t>LF03 - I want a generalist firm (handles many case types) (I want a specialist firm (personal injury only))</t>
  </si>
  <si>
    <t>LF04</t>
  </si>
  <si>
    <t>LF04 - I want the most experienced firm (I want the most attentive firm)</t>
  </si>
  <si>
    <t>LF05</t>
  </si>
  <si>
    <t>LF05 - I prefer face-to-face meetings (I'm fine handling everything remotely)</t>
  </si>
  <si>
    <t>LF06</t>
  </si>
  <si>
    <t>LF06 - I want frequent updates from my lawyer (I prefer to be updated only when there's news)</t>
  </si>
  <si>
    <t>LF07</t>
  </si>
  <si>
    <t>LF07 - I want a confident lawyer in charge (I want a collaborative lawyer-partner)</t>
  </si>
  <si>
    <t>LF08</t>
  </si>
  <si>
    <t>LF08 - I want a polished, formal style (I want a down-to-earth, relatable style)</t>
  </si>
  <si>
    <t>LF09</t>
  </si>
  <si>
    <t>LF09 - I want a long-established firm (I want a fresh, modern firm)</t>
  </si>
  <si>
    <t>LF10</t>
  </si>
  <si>
    <t>LF10 - I want bold, aggressive representation (I want measured, respectful representation)</t>
  </si>
  <si>
    <t>LF11</t>
  </si>
  <si>
    <t>LF11 - I want a lawyer who drives the decisions (I want to drive the decisions myself)</t>
  </si>
  <si>
    <t>LF12</t>
  </si>
  <si>
    <t>LF12 - I want a firm with polished marketing and branding (I want a low-key, practical practice)</t>
  </si>
  <si>
    <t>polar</t>
  </si>
  <si>
    <t>LI - Legal &amp; Insurance System Attitudes</t>
  </si>
  <si>
    <t>LI01</t>
  </si>
  <si>
    <t>LI01 - The legal system is fair to injury victims (The legal system favors defendants)</t>
  </si>
  <si>
    <t>LI02</t>
  </si>
  <si>
    <t>LI02 - Lawyers are honest professionals (Lawyers put their own interests first)</t>
  </si>
  <si>
    <t>LI03</t>
  </si>
  <si>
    <t>LI03 - Insurance companies will treat my claim fairly (Insurance companies will minimize my claim)</t>
  </si>
  <si>
    <t>LI04</t>
  </si>
  <si>
    <t>LI04 - I'd be comfortable going to trial (I'd want to avoid trial at all costs)</t>
  </si>
  <si>
    <t>LI05</t>
  </si>
  <si>
    <t>LI05 - Mediation is a respectable resolution (Mediation feels like accepting less)</t>
  </si>
  <si>
    <t>LI06</t>
  </si>
  <si>
    <t>LI06 - I trust contingency-fee promises (I want every detail in writing first)</t>
  </si>
  <si>
    <t>LI07</t>
  </si>
  <si>
    <t>LI07 - The legal process is approachable (The legal process is intimidating)</t>
  </si>
  <si>
    <t>LI08</t>
  </si>
  <si>
    <t>LI08 - Insurance adjusters want a fair outcome (Adjusters are paid to minimize payouts)</t>
  </si>
  <si>
    <t>LI09</t>
  </si>
  <si>
    <t>LI09 - My case will be taken seriously (I worry my case will be dismissed)</t>
  </si>
  <si>
    <t>LI10</t>
  </si>
  <si>
    <t>LI10 - I have confidence in the courts (I have little confidence in the courts)</t>
  </si>
  <si>
    <t>CP - Case Priorities</t>
  </si>
  <si>
    <t>CP01</t>
  </si>
  <si>
    <t>CP01 - I want the maximum possible settlement (I want a fast, fair settlement)</t>
  </si>
  <si>
    <t>CP02</t>
  </si>
  <si>
    <t>CP02 - I want medical bills covered (I want pain &amp; suffering compensation)</t>
  </si>
  <si>
    <t>CP03</t>
  </si>
  <si>
    <t>CP03 - I want lost wages addressed (I want future earning capacity addressed)</t>
  </si>
  <si>
    <t>CP04</t>
  </si>
  <si>
    <t>CP04 - I want the responsible party held accountable (I just want my losses covered)</t>
  </si>
  <si>
    <t>CP05</t>
  </si>
  <si>
    <t>CP05 - I want a public verdict (I want a confidential settlement)</t>
  </si>
  <si>
    <t>CP06</t>
  </si>
  <si>
    <t>CP06 - I want emotional closure from the process (I just want the financial outcome)</t>
  </si>
  <si>
    <t>CP07</t>
  </si>
  <si>
    <t>CP07 - I want this resolved within months (I'm willing to wait years for the right outcome)</t>
  </si>
  <si>
    <t>CP08</t>
  </si>
  <si>
    <t>CP08 - I want to focus on my recovery now (I want to actively engage with my case)</t>
  </si>
  <si>
    <t>CP09</t>
  </si>
  <si>
    <t>CP09 - I want a precedent-setting case (My case is just about me)</t>
  </si>
  <si>
    <t>CP10</t>
  </si>
  <si>
    <t>CP10 - I want the at-fault party to admit fault (I just want what I'm owed)</t>
  </si>
  <si>
    <t>GP - General Psychographics</t>
  </si>
  <si>
    <t>GP01</t>
  </si>
  <si>
    <t>GP01 - I trust experts to guide me (I want to understand it myself first)</t>
  </si>
  <si>
    <t>GP02</t>
  </si>
  <si>
    <t>GP02 - I want a clear recommendation (I want to see all my options)</t>
  </si>
  <si>
    <t>GP03</t>
  </si>
  <si>
    <t>GP03 - I make big decisions on my own (I weigh big decisions with family)</t>
  </si>
  <si>
    <t>GP04</t>
  </si>
  <si>
    <t>GP04 - I trust my gut (I rely on data and reviews)</t>
  </si>
  <si>
    <t>GP05</t>
  </si>
  <si>
    <t>GP05 - I act when I'm 80% sure (I wait until I'm 100% sure)</t>
  </si>
  <si>
    <t>GP06</t>
  </si>
  <si>
    <t>GP06 - I trust word-of-mouth (I trust verified credentials)</t>
  </si>
  <si>
    <t>GP07</t>
  </si>
  <si>
    <t>GP07 - I'll take risks for a higher payoff (I want certainty even at a lower payoff)</t>
  </si>
  <si>
    <t>GP08</t>
  </si>
  <si>
    <t>GP08 - I confront problems head-on (I avoid conflict whenever possible)</t>
  </si>
  <si>
    <t>IT - Incident Type</t>
  </si>
  <si>
    <t>IT01</t>
  </si>
  <si>
    <t>IT01 - Motor vehicle accident</t>
  </si>
  <si>
    <t>IT02</t>
  </si>
  <si>
    <t>IT02 - Slip and fall</t>
  </si>
  <si>
    <t>IT03</t>
  </si>
  <si>
    <t>IT03 - Dog bite</t>
  </si>
  <si>
    <t>IT04</t>
  </si>
  <si>
    <t>IT04 - Product liability</t>
  </si>
  <si>
    <t>IT05</t>
  </si>
  <si>
    <t>IT05 - Premises liability (non-slip)</t>
  </si>
  <si>
    <t>IT06</t>
  </si>
  <si>
    <t>IT06 - Workplace injury</t>
  </si>
  <si>
    <t>IT07</t>
  </si>
  <si>
    <t>IT07 - Medical / professional negligence</t>
  </si>
  <si>
    <t>profile</t>
  </si>
  <si>
    <t>IS - Injury Severity</t>
  </si>
  <si>
    <t>IS01</t>
  </si>
  <si>
    <t>IS01 - Minor injury</t>
  </si>
  <si>
    <t>IS02</t>
  </si>
  <si>
    <t>IS02 - Moderate injury</t>
  </si>
  <si>
    <t>IS03</t>
  </si>
  <si>
    <t>IS03 - Serious injury</t>
  </si>
  <si>
    <t>IS04</t>
  </si>
  <si>
    <t>IS04 - Catastrophic injury</t>
  </si>
  <si>
    <t>IJ - Injuries Sustained</t>
  </si>
  <si>
    <t>IJ01</t>
  </si>
  <si>
    <t>IJ01 - Soft tissue / sprains / strains</t>
  </si>
  <si>
    <t>IJ02</t>
  </si>
  <si>
    <t>IJ02 - Fractures or broken bones</t>
  </si>
  <si>
    <t>IJ03</t>
  </si>
  <si>
    <t>IJ03 - Traumatic brain injury (TBI)</t>
  </si>
  <si>
    <t>IJ04</t>
  </si>
  <si>
    <t>IJ04 - Spinal or back injury</t>
  </si>
  <si>
    <t>IJ05</t>
  </si>
  <si>
    <t>IJ05 - Required surgery</t>
  </si>
  <si>
    <t>IJ06</t>
  </si>
  <si>
    <t>IJ06 - Scarring or disfigurement</t>
  </si>
  <si>
    <t>IJ07</t>
  </si>
  <si>
    <t>IJ07 - Lost work / temporary disability</t>
  </si>
  <si>
    <t>IJ08</t>
  </si>
  <si>
    <t>IJ08 - Ongoing chronic pain</t>
  </si>
  <si>
    <t>LD - Lawyer Selection Drivers (Very/Extremely Important)</t>
  </si>
  <si>
    <t>LD01</t>
  </si>
  <si>
    <t>LD01 - Contingency fee structure (no win, no fee)</t>
  </si>
  <si>
    <t>LD02</t>
  </si>
  <si>
    <t>LD02 - Firm reputation</t>
  </si>
  <si>
    <t>LD03</t>
  </si>
  <si>
    <t>LD03 - Communication style</t>
  </si>
  <si>
    <t>LD04</t>
  </si>
  <si>
    <t>LD04 - Track record and case experience</t>
  </si>
  <si>
    <t>LD05</t>
  </si>
  <si>
    <t>LD05 - Local presence (nearby office)</t>
  </si>
  <si>
    <t>LD06</t>
  </si>
  <si>
    <t>LD06 - Online reviews and ratings</t>
  </si>
  <si>
    <t>LD07</t>
  </si>
  <si>
    <t>LD07 - Free initial consultation</t>
  </si>
  <si>
    <t>LD08</t>
  </si>
  <si>
    <t>LD08 - Personal connection / chemistry</t>
  </si>
  <si>
    <t>IN - Information Sources</t>
  </si>
  <si>
    <t>IN01</t>
  </si>
  <si>
    <t>IN01 - Google search</t>
  </si>
  <si>
    <t>IN02</t>
  </si>
  <si>
    <t>IN02 - Friend or family referral</t>
  </si>
  <si>
    <t>IN03</t>
  </si>
  <si>
    <t>IN03 - TV ads</t>
  </si>
  <si>
    <t>IN04</t>
  </si>
  <si>
    <t>IN04 - Radio ads</t>
  </si>
  <si>
    <t>IN05</t>
  </si>
  <si>
    <t>IN05 - Billboards</t>
  </si>
  <si>
    <t>IN06</t>
  </si>
  <si>
    <t>IN06 - Online reviews (Yelp, Google reviews)</t>
  </si>
  <si>
    <t>IN07</t>
  </si>
  <si>
    <t>IN07 - Attorney directory (Avvo, Justia, Martindale)</t>
  </si>
  <si>
    <t>CB - Concerns &amp; Barriers</t>
  </si>
  <si>
    <t>CB01</t>
  </si>
  <si>
    <t>CB01 - Worried about cost / out-of-pocket fees</t>
  </si>
  <si>
    <t>CB02</t>
  </si>
  <si>
    <t>CB02 - Worried about how long it will take</t>
  </si>
  <si>
    <t>CB03</t>
  </si>
  <si>
    <t>CB03 - Worried about case complexity</t>
  </si>
  <si>
    <t>CB04</t>
  </si>
  <si>
    <t>CB04 - Worried about retaliation</t>
  </si>
  <si>
    <t>CB05</t>
  </si>
  <si>
    <t>CB05 - Worried about embarrassment / loss of privacy</t>
  </si>
  <si>
    <t>CB06</t>
  </si>
  <si>
    <t>CB06 - Worried about whether lawyers can be trusted</t>
  </si>
  <si>
    <t>CB07</t>
  </si>
  <si>
    <t>CB07 - Worried about ending up with no settlement</t>
  </si>
  <si>
    <t>FS - Financial Situation</t>
  </si>
  <si>
    <t>FS01</t>
  </si>
  <si>
    <t>FS01 - Has health insurance covering this injury</t>
  </si>
  <si>
    <t>FS02</t>
  </si>
  <si>
    <t>FS02 - Employer is supportive</t>
  </si>
  <si>
    <t>FS03</t>
  </si>
  <si>
    <t>FS03 - Can afford to wait for a settlement</t>
  </si>
  <si>
    <t>FS04</t>
  </si>
  <si>
    <t>FS04 - Currently behind on bills due to the injury</t>
  </si>
  <si>
    <t>FS05</t>
  </si>
  <si>
    <t>FS05 - Has lost income from inability to work</t>
  </si>
  <si>
    <t>FS06</t>
  </si>
  <si>
    <t>FS06 - Has savings or emergency fund</t>
  </si>
  <si>
    <t>ES - Emotional State (Strongly Agree)</t>
  </si>
  <si>
    <t>ES01</t>
  </si>
  <si>
    <t>ES01 - I feel angry about what happened</t>
  </si>
  <si>
    <t>ES02</t>
  </si>
  <si>
    <t>ES02 - I feel scared about the future</t>
  </si>
  <si>
    <t>ES03</t>
  </si>
  <si>
    <t>ES03 - I feel frustrated with the insurance process</t>
  </si>
  <si>
    <t>ES04</t>
  </si>
  <si>
    <t>ES04 - I am hopeful about my recovery</t>
  </si>
  <si>
    <t>ES05</t>
  </si>
  <si>
    <t>ES05 - I want justice and accountability</t>
  </si>
  <si>
    <t>ES06</t>
  </si>
  <si>
    <t>ES06 - I want closure so I can move on</t>
  </si>
  <si>
    <t>DU - Decision Urgency</t>
  </si>
  <si>
    <t>DU01</t>
  </si>
  <si>
    <t>DU01 - Already contacted at least one lawyer</t>
  </si>
  <si>
    <t>DU02</t>
  </si>
  <si>
    <t>DU02 - Worried about statute of limitations</t>
  </si>
  <si>
    <t>DU03</t>
  </si>
  <si>
    <t>DU03 - Ready to sign with a lawyer this week</t>
  </si>
  <si>
    <t>DU04</t>
  </si>
  <si>
    <t>DU04 - Still comparing multiple lawyers</t>
  </si>
  <si>
    <t>DU05</t>
  </si>
  <si>
    <t>DU05 - Incident occurred within the last 30 days</t>
  </si>
  <si>
    <t>DU06</t>
  </si>
  <si>
    <t>DU06 - Doctor recommended consulting a lawyer</t>
  </si>
  <si>
    <t>DM - Demographics</t>
  </si>
  <si>
    <t>DM01</t>
  </si>
  <si>
    <t>DM01 - Age 18-34</t>
  </si>
  <si>
    <t>DM02</t>
  </si>
  <si>
    <t>DM02 - Age 35-54</t>
  </si>
  <si>
    <t>DM03</t>
  </si>
  <si>
    <t>DM03 - Age 55+</t>
  </si>
  <si>
    <t>DM04</t>
  </si>
  <si>
    <t>DM04 - Female</t>
  </si>
  <si>
    <t>DM05</t>
  </si>
  <si>
    <t>DM05 - Household income under $50K</t>
  </si>
  <si>
    <t>DM06</t>
  </si>
  <si>
    <t>DM06 - Bachelor's degree or higher</t>
  </si>
  <si>
    <t>DM07</t>
  </si>
  <si>
    <t>DM07 - Lives in urban area</t>
  </si>
  <si>
    <t>Solution - LDA_opt_kmeans_A5_reordered</t>
  </si>
  <si>
    <t>N</t>
  </si>
  <si>
    <t>Total</t>
  </si>
  <si>
    <t/>
  </si>
  <si>
    <t>Seg 1</t>
  </si>
  <si>
    <t>Seg 2</t>
  </si>
  <si>
    <t>Seg 3</t>
  </si>
  <si>
    <t>Seg 4</t>
  </si>
  <si>
    <t>Seg 5</t>
  </si>
  <si>
    <t>Range</t>
  </si>
  <si>
    <t>P Value</t>
  </si>
  <si>
    <t>Diff</t>
  </si>
  <si>
    <t>Type</t>
  </si>
  <si>
    <t>Polar</t>
  </si>
  <si>
    <t>Profile</t>
  </si>
  <si>
    <t>Tolerance</t>
  </si>
  <si>
    <t>Color</t>
  </si>
  <si>
    <t>X/O</t>
  </si>
  <si>
    <t>Key Polars</t>
  </si>
  <si>
    <t xml:space="preserve"> </t>
  </si>
  <si>
    <t>Others</t>
  </si>
  <si>
    <t>Solution: LDA_opt_kmeans_A5_reordered</t>
  </si>
  <si>
    <t>Segment 1: "Aggressive Justice Seekers" (n=376, 18.8%)</t>
  </si>
  <si>
    <t>These consumers want maximum settlements and bold, aggressive legal representation to hold responsible parties accountable. They are comfortable with trial risk and confrontation, preferring confident lawyers who take charge rather than collaborative partnerships. They have already contacted lawyers and are ready to move quickly, showing less concern about costs and more focus on achieving precedent-setting outcomes.</t>
  </si>
  <si>
    <t>Segment 2: "Cautious Comparison Shoppers" (n=420, 21.0%)</t>
  </si>
  <si>
    <t>These consumers trust expert guidance but want to thoroughly evaluate all their options before making decisions. They rely heavily on online reviews and attorney directories while still comparing multiple lawyers, showing higher education levels and financial stability. They prefer measured representation over aggressive tactics and want frequent communication throughout the process.</t>
  </si>
  <si>
    <t>Segment 3: "Skeptical Self-Reliant Consumers" (n=358, 17.9%)</t>
  </si>
  <si>
    <t>These consumers distrust the legal system and lawyer motivations, preferring to understand everything themselves rather than rely on expert guidance. They worry extensively about lawyer trustworthiness and case outcomes while relying on online reviews for validation. They prefer smaller, personal practices over famous firms and face-to-face meetings over remote communication, reflecting their need for personal control and verification.</t>
  </si>
  <si>
    <t>Segment 4: "Financially Pressured Fast-Track Seekers" (n=549, 27.5%)</t>
  </si>
  <si>
    <t>These consumers are behind on bills due to their injuries and need quick resolutions to address immediate financial hardships. They trust contingency fee arrangements and word-of-mouth referrals, often finding lawyers through TV ads and billboards rather than online research. They want to focus on recovery while letting aggressive lawyers handle their cases efficiently, prioritizing speed over maximum settlements.</t>
  </si>
  <si>
    <t>Segment 5: "Privacy-Focused Recovery-Oriented" (n=297, 14.8%)</t>
  </si>
  <si>
    <t>These consumers prioritize emotional healing and want to focus on recovery while avoiding confrontation and public attention. They strongly worry about embarrassment and loss of privacy, preferring collaborative rather than aggressive representation. They are less motivated by anger or justice-seeking compared to other segments, often dealing with minor injuries and showing less frustration with insurance processes.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</si>
</sst>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amily val="2"/>
      <scheme val="minor"/>
    </font>
    <font>
      <sz val="11"/>
      <color rgb="FF000000"/>
      <name val="Calibri"/>
      <family val="2"/>
    </font>
    <font>
      <b/>
      <sz val="11"/>
      <color rgb="FF000000"/>
      <name val="Calibri"/>
      <family val="2"/>
    </font>
    <font>
      <b/>
      <sz val="18"/>
      <color rgb="FF000000"/>
      <name val="Calibri"/>
      <family val="2"/>
    </font>
    <font>
      <b/>
      <sz val="12"/>
      <color rgb="FF000000"/>
      <name val="Calibri"/>
      <family val="2"/>
    </font>
  </fonts>
  <fills count="3">
    <fill>
      <patternFill patternType="none"/>
    </fill>
    <fill>
      <patternFill patternType="gray125"/>
    </fill>
    <fill>
      <patternFill patternType="solid">
        <fgColor rgb="FFE0E0E0"/>
      </patternFill>
    </fill>
  </fills>
  <borders count="30">
    <border>
      <left/>
      <right/>
      <top/>
      <bottom/>
      <diagonal/>
    </border>
    <border>
      <left/>
      <right style="medium">
        <color rgb="FF000000"/>
      </right>
      <top/>
      <bottom style="medium">
        <color rgb="FF000000"/>
      </bottom>
      <diagonal/>
    </border>
    <border>
      <left style="thick">
        <color rgb="FF000000"/>
      </left>
      <right style="thick">
        <color rgb="FF000000"/>
      </right>
      <top/>
      <bottom style="thick">
        <color rgb="FF000000"/>
      </bottom>
      <diagonal/>
    </border>
    <border>
      <left style="thick">
        <color rgb="FF000000"/>
      </left>
      <right/>
      <top/>
      <bottom style="thick">
        <color rgb="FF000000"/>
      </bottom>
      <diagonal/>
    </border>
    <border>
      <left/>
      <right style="thick">
        <color rgb="FF000000"/>
      </right>
      <top/>
      <bottom style="thick">
        <color rgb="FF000000"/>
      </bottom>
      <diagonal/>
    </border>
    <border>
      <left/>
      <right/>
      <top/>
      <bottom style="thick">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style="medium">
        <color rgb="FF000000"/>
      </right>
      <top/>
      <bottom/>
      <diagonal/>
    </border>
    <border>
      <left/>
      <right style="medium">
        <color rgb="FF000000"/>
      </right>
      <top style="medium">
        <color rgb="FF000000"/>
      </top>
      <bottom/>
      <diagonal/>
    </border>
    <border>
      <left/>
      <right style="thick">
        <color rgb="FF000000"/>
      </right>
      <top style="thick">
        <color rgb="FF000000"/>
      </top>
      <bottom/>
      <diagonal/>
    </border>
    <border>
      <left/>
      <right/>
      <top style="thick">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49">
    <xf numFmtId="0" fontId="0" fillId="0" borderId="0" xfId="0"/>
    <xf numFmtId="0" fontId="1" fillId="0" borderId="1" xfId="0" applyFont="1" applyBorder="1"/>
    <xf numFmtId="9" fontId="1" fillId="0" borderId="2" xfId="0" applyNumberFormat="1" applyFont="1" applyBorder="1" applyAlignment="1">
      <alignment horizontal="center"/>
    </xf>
    <xf numFmtId="9" fontId="1" fillId="0" borderId="3" xfId="0" applyNumberFormat="1" applyFont="1" applyBorder="1" applyAlignment="1">
      <alignment horizontal="center"/>
    </xf>
    <xf numFmtId="9" fontId="1" fillId="0" borderId="4" xfId="0" applyNumberFormat="1" applyFont="1" applyBorder="1" applyAlignment="1">
      <alignment horizontal="center"/>
    </xf>
    <xf numFmtId="9" fontId="1" fillId="0" borderId="5" xfId="0" applyNumberFormat="1"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xf numFmtId="9" fontId="1" fillId="0" borderId="8" xfId="0" applyNumberFormat="1" applyFont="1" applyBorder="1" applyAlignment="1">
      <alignment horizontal="center"/>
    </xf>
    <xf numFmtId="0" fontId="1" fillId="0" borderId="9" xfId="0" applyFont="1" applyBorder="1"/>
    <xf numFmtId="0" fontId="1" fillId="0" borderId="10" xfId="0" applyFont="1" applyBorder="1"/>
    <xf numFmtId="9" fontId="1" fillId="0" borderId="9" xfId="0" applyNumberFormat="1" applyFont="1" applyBorder="1" applyAlignment="1">
      <alignment horizontal="center"/>
    </xf>
    <xf numFmtId="9" fontId="1" fillId="0" borderId="11" xfId="0" applyNumberFormat="1" applyFont="1" applyBorder="1" applyAlignment="1">
      <alignment horizontal="center"/>
    </xf>
    <xf numFmtId="9" fontId="1" fillId="0" borderId="12" xfId="0" applyNumberFormat="1" applyFont="1" applyBorder="1" applyAlignment="1">
      <alignment horizontal="center"/>
    </xf>
    <xf numFmtId="1" fontId="1" fillId="0" borderId="13" xfId="0" applyNumberFormat="1" applyFont="1" applyBorder="1" applyAlignment="1">
      <alignment horizontal="center"/>
    </xf>
    <xf numFmtId="9" fontId="1" fillId="0" borderId="13" xfId="0" applyNumberFormat="1" applyFont="1" applyBorder="1" applyAlignment="1">
      <alignment horizontal="center"/>
    </xf>
    <xf numFmtId="1" fontId="1" fillId="0" borderId="14" xfId="0" applyNumberFormat="1" applyFont="1" applyBorder="1" applyAlignment="1">
      <alignment horizontal="center"/>
    </xf>
    <xf numFmtId="9" fontId="1" fillId="0" borderId="14" xfId="0" applyNumberFormat="1" applyFont="1" applyBorder="1" applyAlignment="1">
      <alignment horizontal="center"/>
    </xf>
    <xf numFmtId="0" fontId="1" fillId="0" borderId="15" xfId="0" applyFont="1" applyBorder="1"/>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xf numFmtId="1" fontId="1" fillId="0" borderId="20" xfId="0" applyNumberFormat="1" applyFont="1" applyBorder="1" applyAlignment="1">
      <alignment horizontal="center"/>
    </xf>
    <xf numFmtId="1" fontId="1" fillId="0" borderId="21" xfId="0" applyNumberFormat="1" applyFont="1" applyBorder="1" applyAlignment="1">
      <alignment horizontal="center"/>
    </xf>
    <xf numFmtId="0" fontId="1" fillId="0" borderId="22" xfId="0" applyFont="1" applyBorder="1"/>
    <xf numFmtId="0" fontId="1" fillId="0" borderId="23" xfId="0" applyFont="1" applyBorder="1"/>
    <xf numFmtId="1" fontId="1" fillId="0" borderId="24" xfId="0" applyNumberFormat="1" applyFont="1" applyBorder="1" applyAlignment="1">
      <alignment horizontal="center"/>
    </xf>
    <xf numFmtId="1" fontId="1" fillId="0" borderId="25" xfId="0" applyNumberFormat="1" applyFont="1" applyBorder="1" applyAlignment="1">
      <alignment horizontal="center"/>
    </xf>
    <xf numFmtId="0" fontId="1" fillId="2" borderId="0" xfId="0" applyFont="1" applyFill="1" applyAlignment="1">
      <alignment horizontal="center"/>
    </xf>
    <xf numFmtId="0" fontId="2" fillId="0" borderId="0" xfId="0" applyFont="1"/>
    <xf numFmtId="0" fontId="3" fillId="0" borderId="0" xfId="0" applyFont="1"/>
    <xf numFmtId="0" fontId="1" fillId="0" borderId="26" xfId="0" applyFont="1" applyBorder="1" applyAlignment="1">
      <alignment horizontal="center"/>
    </xf>
    <xf numFmtId="0" fontId="2" fillId="0" borderId="0" xfId="0" applyFont="1" applyAlignment="1">
      <alignment horizontal="center"/>
    </xf>
    <xf numFmtId="1" fontId="1" fillId="0" borderId="0" xfId="0" applyNumberFormat="1" applyFont="1" applyAlignment="1">
      <alignment horizontal="center"/>
    </xf>
    <xf numFmtId="9" fontId="1" fillId="0" borderId="0" xfId="0" applyNumberFormat="1" applyFont="1" applyAlignment="1">
      <alignment horizontal="center"/>
    </xf>
    <xf numFmtId="0" fontId="1" fillId="0" borderId="27" xfId="0" applyFont="1" applyBorder="1"/>
    <xf numFmtId="9" fontId="1" fillId="0" borderId="27" xfId="0" applyNumberFormat="1" applyFont="1" applyBorder="1" applyAlignment="1">
      <alignment horizontal="center"/>
    </xf>
    <xf numFmtId="9" fontId="1" fillId="0" borderId="28" xfId="0" applyNumberFormat="1" applyFont="1" applyBorder="1" applyAlignment="1">
      <alignment horizontal="center"/>
    </xf>
    <xf numFmtId="1" fontId="1" fillId="0" borderId="29" xfId="0" applyNumberFormat="1" applyFont="1" applyBorder="1" applyAlignment="1">
      <alignment horizontal="center"/>
    </xf>
    <xf numFmtId="9" fontId="1" fillId="0" borderId="29" xfId="0" applyNumberFormat="1" applyFont="1" applyBorder="1" applyAlignment="1">
      <alignment horizontal="center"/>
    </xf>
    <xf numFmtId="0" fontId="1" fillId="0" borderId="18" xfId="0" applyFont="1" applyBorder="1"/>
    <xf numFmtId="0" fontId="1" fillId="0" borderId="6" xfId="0" applyFont="1" applyBorder="1"/>
    <xf numFmtId="0" fontId="1" fillId="0" borderId="7" xfId="0" applyFont="1" applyBorder="1"/>
    <xf numFmtId="0" fontId="1" fillId="0" borderId="0" xfId="0" applyFont="1" applyAlignment="1">
      <alignment horizontal="center"/>
    </xf>
    <xf numFmtId="0" fontId="4" fillId="0" borderId="0" xfId="0" applyFont="1"/>
    <xf numFmtId="0" fontId="1" fillId="0" borderId="0" xfId="0" applyFont="1" applyAlignment="1">
      <alignment vertical="top" wrapText="1"/>
    </xf>
    <xf numFmtId="0" fontId="1" fillId="0" borderId="0" xfId="0" applyFont="1"/>
  </cellXfs>
  <cellStyles count="1">
    <cellStyle name="Normal" xfId="0" builtinId="0"/>
  </cellStyles>
  <dxfs count="417">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FFFFFF"/>
        <name val="Calibri"/>
      </font>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6100"/>
        <name val="Calibri"/>
      </font>
      <fill>
        <patternFill patternType="solid">
          <bgColor rgb="FFC6EFCE"/>
        </patternFill>
      </fill>
    </dxf>
    <dxf>
      <font>
        <sz val="11"/>
        <color rgb="FFFFFFFF"/>
        <name val="Calibri"/>
      </font>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FFFFFF"/>
        <name val="Calibri"/>
      </font>
      <fill>
        <patternFill patternType="solid">
          <bgColor rgb="FF00000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FFFFFF"/>
        <name val="Calibri"/>
      </font>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FFFFFF"/>
        <name val="Calibri"/>
      </font>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FFFFFF"/>
        <name val="Calibri"/>
      </font>
    </dxf>
    <dxf>
      <font>
        <sz val="11"/>
        <color rgb="FF000000"/>
        <name val="Calibri"/>
      </font>
      <fill>
        <patternFill patternType="solid">
          <bgColor rgb="FFE0E0E0"/>
        </patternFill>
      </fill>
    </dxf>
    <dxf>
      <font>
        <sz val="11"/>
        <color rgb="FFFFFFFF"/>
        <name val="Calibri"/>
      </font>
    </dxf>
    <dxf>
      <font>
        <sz val="11"/>
        <color rgb="FF000000"/>
        <name val="Calibri"/>
      </font>
      <fill>
        <patternFill patternType="solid">
          <bgColor rgb="FFE0E0E0"/>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FFFFFF"/>
        <name val="Calibri"/>
      </font>
    </dxf>
    <dxf>
      <font>
        <sz val="11"/>
        <color rgb="FF006100"/>
        <name val="Calibri"/>
      </font>
      <fill>
        <patternFill patternType="solid">
          <bgColor rgb="FFC6EFCE"/>
        </patternFill>
      </fill>
    </dxf>
    <dxf>
      <font>
        <sz val="11"/>
        <color rgb="FFFFFFFF"/>
        <name val="Calibri"/>
      </font>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6100"/>
        <name val="Calibri"/>
      </font>
      <fill>
        <patternFill patternType="solid">
          <bgColor rgb="FFC6EFCE"/>
        </patternFill>
      </fill>
    </dxf>
    <dxf>
      <font>
        <sz val="11"/>
        <color rgb="FFFFFFFF"/>
        <name val="Calibri"/>
      </font>
      <fill>
        <patternFill patternType="solid">
          <bgColor rgb="FF00000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FFFFFF"/>
        <name val="Calibri"/>
      </font>
    </dxf>
    <dxf>
      <font>
        <sz val="11"/>
        <color rgb="FFFFFFFF"/>
        <name val="Calibri"/>
      </font>
    </dxf>
    <dxf>
      <font>
        <sz val="11"/>
        <color rgb="FF000000"/>
        <name val="Calibri"/>
      </font>
      <fill>
        <patternFill patternType="solid">
          <bgColor rgb="FFE0E0E0"/>
        </patternFill>
      </fill>
    </dxf>
    <dxf>
      <font>
        <sz val="11"/>
        <color rgb="FF006100"/>
        <name val="Calibri"/>
      </font>
      <fill>
        <patternFill patternType="solid">
          <bgColor rgb="FFC6EFCE"/>
        </patternFill>
      </fill>
    </dxf>
    <dxf>
      <font>
        <sz val="11"/>
        <color rgb="FFFFFFFF"/>
        <name val="Calibri"/>
      </font>
      <fill>
        <patternFill patternType="solid">
          <bgColor rgb="FF00000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FFFFFF"/>
        <name val="Calibri"/>
      </font>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FFFFFF"/>
        <name val="Calibri"/>
      </font>
    </dxf>
    <dxf>
      <font>
        <sz val="11"/>
        <color rgb="FF006100"/>
        <name val="Calibri"/>
      </font>
      <fill>
        <patternFill patternType="solid">
          <bgColor rgb="FFC6EFCE"/>
        </patternFill>
      </fill>
    </dxf>
    <dxf>
      <font>
        <sz val="11"/>
        <color rgb="FFFFFFFF"/>
        <name val="Calibri"/>
      </font>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FFFFFF"/>
        <name val="Calibri"/>
      </font>
      <fill>
        <patternFill patternType="solid">
          <bgColor rgb="FF00000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FFFFFF"/>
        <name val="Calibri"/>
      </font>
    </dxf>
    <dxf>
      <font>
        <sz val="11"/>
        <color rgb="FFFFFFFF"/>
        <name val="Calibri"/>
      </font>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6100"/>
        <name val="Calibri"/>
      </font>
      <fill>
        <patternFill patternType="solid">
          <bgColor rgb="FFC6EFCE"/>
        </patternFill>
      </fill>
    </dxf>
    <dxf>
      <font>
        <sz val="11"/>
        <color rgb="FFFFFFFF"/>
        <name val="Calibri"/>
      </font>
      <fill>
        <patternFill patternType="solid">
          <bgColor rgb="FF00000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006100"/>
        <name val="Calibri"/>
      </font>
      <fill>
        <patternFill patternType="solid">
          <bgColor rgb="FFC6EFCE"/>
        </patternFill>
      </fill>
    </dxf>
    <dxf>
      <font>
        <sz val="11"/>
        <color rgb="FFFFFFFF"/>
        <name val="Calibri"/>
      </font>
      <fill>
        <patternFill patternType="solid">
          <bgColor rgb="FF00000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006100"/>
        <name val="Calibri"/>
      </font>
      <fill>
        <patternFill patternType="solid">
          <bgColor rgb="FFC6EFCE"/>
        </patternFill>
      </fill>
    </dxf>
    <dxf>
      <font>
        <sz val="11"/>
        <color rgb="FFFFFFFF"/>
        <name val="Calibri"/>
      </font>
      <fill>
        <patternFill patternType="solid">
          <bgColor rgb="FF00000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000000"/>
        <name val="Calibri"/>
      </font>
      <fill>
        <patternFill patternType="solid">
          <bgColor rgb="FFE0E0E0"/>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FFFFFF"/>
        <name val="Calibri"/>
      </font>
      <fill>
        <patternFill patternType="solid">
          <bgColor rgb="FF00000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9C0006"/>
        <name val="Calibri"/>
      </font>
      <fill>
        <patternFill patternType="solid">
          <bgColor rgb="FFFFC7CE"/>
        </patternFill>
      </fill>
    </dxf>
    <dxf>
      <font>
        <sz val="11"/>
        <color rgb="FF006100"/>
        <name val="Calibri"/>
      </font>
      <fill>
        <patternFill patternType="solid">
          <bgColor rgb="FFC6EFCE"/>
        </patternFill>
      </fill>
    </dxf>
    <dxf>
      <font>
        <sz val="11"/>
        <color rgb="FFFFFFFF"/>
        <name val="Calibri"/>
      </font>
      <fill>
        <patternFill patternType="solid">
          <bgColor rgb="FF000000"/>
        </patternFill>
      </fill>
    </dxf>
    <dxf>
      <font>
        <sz val="11"/>
        <color rgb="FF000000"/>
        <name val="Calibri"/>
      </font>
      <fill>
        <patternFill patternType="solid">
          <bgColor rgb="FFE0E0E0"/>
        </patternFill>
      </fill>
    </dxf>
    <dxf>
      <font>
        <sz val="11"/>
        <color rgb="FF006100"/>
        <name val="Calibri"/>
      </font>
      <fill>
        <patternFill patternType="solid">
          <bgColor rgb="FFC6EFCE"/>
        </patternFill>
      </fill>
    </dxf>
    <dxf>
      <font>
        <sz val="11"/>
        <color rgb="FFFFFFFF"/>
        <name val="Calibri"/>
      </font>
      <fill>
        <patternFill patternType="solid">
          <bgColor rgb="FF00000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6100"/>
        <name val="Calibri"/>
      </font>
      <fill>
        <patternFill patternType="solid">
          <bgColor rgb="FFC6EFCE"/>
        </patternFill>
      </fill>
    </dxf>
    <dxf>
      <font>
        <sz val="11"/>
        <color rgb="FFFFFFFF"/>
        <name val="Calibri"/>
      </font>
      <fill>
        <patternFill patternType="solid">
          <bgColor rgb="FF000000"/>
        </patternFill>
      </fill>
    </dxf>
    <dxf>
      <font>
        <sz val="11"/>
        <color rgb="FF9C0006"/>
        <name val="Calibri"/>
      </font>
      <fill>
        <patternFill patternType="solid">
          <bgColor rgb="FFFFC7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006100"/>
        <name val="Calibri"/>
      </font>
      <fill>
        <patternFill patternType="solid">
          <bgColor rgb="FFC6EFCE"/>
        </patternFill>
      </fill>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FFFFFF"/>
        <name val="Calibri"/>
      </font>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
      <font>
        <sz val="11"/>
        <color rgb="FFFFFFFF"/>
        <name val="Calibri"/>
      </font>
    </dxf>
    <dxf>
      <font>
        <sz val="11"/>
        <color rgb="FF000000"/>
        <name val="Calibri"/>
      </font>
      <fill>
        <patternFill patternType="solid">
          <bgColor rgb="FFE0E0E0"/>
        </patternFill>
      </fill>
    </dxf>
    <dxf>
      <font>
        <sz val="11"/>
        <color rgb="FF9C0006"/>
        <name val="Calibri"/>
      </font>
      <fill>
        <patternFill patternType="solid">
          <bgColor rgb="FFFFC7CE"/>
        </patternFill>
      </fill>
    </dxf>
    <dxf>
      <font>
        <sz val="11"/>
        <color rgb="FFFFFFFF"/>
        <name val="Calibri"/>
      </font>
      <fill>
        <patternFill patternType="solid">
          <bgColor rgb="FF000000"/>
        </patternFill>
      </fill>
    </dxf>
    <dxf>
      <font>
        <sz val="11"/>
        <color rgb="FF006100"/>
        <name val="Calibri"/>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showGridLines="0" workbookViewId="0">
      <pane xSplit="3" ySplit="13" topLeftCell="E14" activePane="bottomRight" state="frozen"/>
      <selection pane="topRight"/>
      <selection pane="bottomLeft"/>
      <selection pane="bottomRight" activeCell="A28" sqref="A28:XFD1048576"/>
    </sheetView>
  </sheetViews>
  <sheetFormatPr baseColWidth="10" defaultColWidth="0" defaultRowHeight="15" zeroHeight="1" outlineLevelRow="1" x14ac:dyDescent="0.2"/>
  <cols>
    <col min="1" max="1" width="1.6640625" customWidth="1"/>
    <col min="2" max="2" width="9.1640625" hidden="1" customWidth="1"/>
    <col min="3" max="3" width="75.6640625" customWidth="1"/>
    <col min="4" max="4" width="9.1640625" hidden="1" customWidth="1"/>
    <col min="5" max="5" width="7.6640625" customWidth="1"/>
    <col min="6" max="6" width="1.6640625" customWidth="1"/>
    <col min="7" max="11" width="7.6640625" customWidth="1"/>
    <col min="12" max="12" width="1.6640625" customWidth="1"/>
    <col min="13" max="14" width="7.6640625" customWidth="1"/>
    <col min="15" max="15" width="1.6640625" customWidth="1"/>
    <col min="16" max="16" width="7.6640625" customWidth="1"/>
    <col min="17" max="17" width="1.6640625" customWidth="1"/>
    <col min="18" max="18" width="9.1640625" hidden="1" customWidth="1"/>
    <col min="19" max="19" width="1.6640625" customWidth="1"/>
    <col min="20" max="20" width="10.83203125" customWidth="1"/>
    <col min="21" max="16384" width="10.83203125" hidden="1"/>
  </cols>
  <sheetData>
    <row r="1" spans="2:18" x14ac:dyDescent="0.2"/>
    <row r="2" spans="2:18" hidden="1" outlineLevel="1" x14ac:dyDescent="0.2">
      <c r="G2" s="23" t="s">
        <v>241</v>
      </c>
      <c r="H2" s="27">
        <f>summary!$H$2</f>
        <v>0.2</v>
      </c>
    </row>
    <row r="3" spans="2:18" hidden="1" outlineLevel="1" x14ac:dyDescent="0.2">
      <c r="G3" s="19" t="s">
        <v>242</v>
      </c>
      <c r="H3" s="26">
        <f>summary!$H$3</f>
        <v>0.15</v>
      </c>
    </row>
    <row r="4" spans="2:18" hidden="1" outlineLevel="1" x14ac:dyDescent="0.2">
      <c r="G4" s="19" t="s">
        <v>243</v>
      </c>
      <c r="H4" s="26">
        <f>summary!$H$4</f>
        <v>0.05</v>
      </c>
    </row>
    <row r="5" spans="2:18" hidden="1" outlineLevel="1" x14ac:dyDescent="0.2">
      <c r="G5" s="19" t="s">
        <v>238</v>
      </c>
      <c r="H5" s="26">
        <f>summary!$H$5</f>
        <v>0.1</v>
      </c>
    </row>
    <row r="6" spans="2:18" hidden="1" outlineLevel="1" x14ac:dyDescent="0.2">
      <c r="G6" s="19" t="s">
        <v>239</v>
      </c>
      <c r="H6" s="26">
        <f>summary!$H$6</f>
        <v>0.1</v>
      </c>
    </row>
    <row r="7" spans="2:18" hidden="1" outlineLevel="1" x14ac:dyDescent="0.2">
      <c r="G7" s="19" t="s">
        <v>240</v>
      </c>
      <c r="H7" s="26">
        <f>summary!$H$7</f>
        <v>1</v>
      </c>
    </row>
    <row r="8" spans="2:18" hidden="1" outlineLevel="1" x14ac:dyDescent="0.2">
      <c r="G8" s="11" t="s">
        <v>244</v>
      </c>
      <c r="H8" s="1">
        <f>summary!$H$8</f>
        <v>0</v>
      </c>
    </row>
    <row r="9" spans="2:18" ht="0" hidden="1" customHeight="1" outlineLevel="1" x14ac:dyDescent="0.2"/>
    <row r="10" spans="2:18" collapsed="1" x14ac:dyDescent="0.2">
      <c r="E10" s="34" t="s">
        <v>245</v>
      </c>
      <c r="G10" s="30"/>
      <c r="H10" s="30"/>
      <c r="I10" s="30"/>
      <c r="J10" s="30"/>
      <c r="K10" s="30"/>
    </row>
    <row r="11" spans="2:18" ht="24" x14ac:dyDescent="0.3">
      <c r="C11" s="32" t="s">
        <v>228</v>
      </c>
      <c r="D11" s="34" t="str">
        <f>TRIM(summary!D11)</f>
        <v>N</v>
      </c>
      <c r="E11" s="34" t="str">
        <f>TRIM(summary!E11)</f>
        <v>Total</v>
      </c>
      <c r="F11" s="34"/>
      <c r="G11" s="34" t="str">
        <f>TRIM(summary!G11)</f>
        <v>Seg 1</v>
      </c>
      <c r="H11" s="34" t="str">
        <f>TRIM(summary!H11)</f>
        <v>Seg 2</v>
      </c>
      <c r="I11" s="34" t="str">
        <f>TRIM(summary!I11)</f>
        <v>Seg 3</v>
      </c>
      <c r="J11" s="34" t="str">
        <f>TRIM(summary!J11)</f>
        <v>Seg 4</v>
      </c>
      <c r="K11" s="34" t="str">
        <f>TRIM(summary!K11)</f>
        <v>Seg 5</v>
      </c>
      <c r="L11" s="34"/>
      <c r="M11" s="34" t="str">
        <f>TRIM(summary!M11)</f>
        <v>Range</v>
      </c>
      <c r="N11" s="34" t="str">
        <f>TRIM(summary!N11)</f>
        <v>P Value</v>
      </c>
      <c r="O11" s="34"/>
      <c r="P11" s="34" t="str">
        <f>TRIM(summary!P11)</f>
        <v>Diff</v>
      </c>
      <c r="Q11" s="34"/>
      <c r="R11" s="34" t="str">
        <f>TRIM(summary!R11)</f>
        <v>Type</v>
      </c>
    </row>
    <row r="12" spans="2:18" x14ac:dyDescent="0.2">
      <c r="D12" s="35"/>
      <c r="E12" s="24">
        <f>summary!E12</f>
        <v>2000</v>
      </c>
      <c r="F12" s="35"/>
      <c r="G12" s="25">
        <f>summary!G12</f>
        <v>376</v>
      </c>
      <c r="H12" s="29">
        <f>summary!H12</f>
        <v>420</v>
      </c>
      <c r="I12" s="29">
        <f>summary!I12</f>
        <v>358</v>
      </c>
      <c r="J12" s="29">
        <f>summary!J12</f>
        <v>549</v>
      </c>
      <c r="K12" s="28">
        <f>summary!K12</f>
        <v>297</v>
      </c>
      <c r="L12" s="35"/>
      <c r="M12" s="35"/>
      <c r="N12" s="35"/>
      <c r="P12" s="35">
        <f>IFERROR(
AVERAGEIF($G$10:$K$10, "=x", G12:K12), 0
) -
IFERROR(
AVERAGEIF($G$10:$K$10, "=o", G12:K12), 0
)</f>
        <v>0</v>
      </c>
    </row>
    <row r="13" spans="2:18" x14ac:dyDescent="0.2">
      <c r="D13" s="36"/>
      <c r="E13" s="2">
        <f>summary!E13</f>
        <v>1</v>
      </c>
      <c r="F13" s="36"/>
      <c r="G13" s="3">
        <f>summary!G13</f>
        <v>0.188</v>
      </c>
      <c r="H13" s="5">
        <f>summary!H13</f>
        <v>0.21</v>
      </c>
      <c r="I13" s="5">
        <f>summary!I13</f>
        <v>0.17899999999999999</v>
      </c>
      <c r="J13" s="5">
        <f>summary!J13</f>
        <v>0.27450000000000002</v>
      </c>
      <c r="K13" s="4">
        <f>summary!K13</f>
        <v>0.14849999999999999</v>
      </c>
      <c r="L13" s="36"/>
      <c r="M13" s="36"/>
      <c r="N13" s="36"/>
      <c r="P13" s="36">
        <f>IFERROR(
AVERAGEIF($G$10:$K$10, "=x", G13:K13), 0
) -
IFERROR(
AVERAGEIF($G$10:$K$10, "=o", G13:K13), 0
)</f>
        <v>0</v>
      </c>
    </row>
    <row r="14" spans="2:18" x14ac:dyDescent="0.2">
      <c r="C14" s="31" t="s">
        <v>246</v>
      </c>
    </row>
    <row r="15" spans="2:18" x14ac:dyDescent="0.2">
      <c r="B15" s="6" t="s">
        <v>13</v>
      </c>
      <c r="C15" s="8" t="s">
        <v>14</v>
      </c>
      <c r="D15" s="15">
        <v>2000</v>
      </c>
      <c r="E15" s="13">
        <v>0.46750000000000003</v>
      </c>
      <c r="G15" s="9">
        <v>0.87234</v>
      </c>
      <c r="H15" s="16">
        <v>0.26667000000000002</v>
      </c>
      <c r="I15" s="16">
        <v>0.22067000000000001</v>
      </c>
      <c r="J15" s="16">
        <v>0.71038000000000001</v>
      </c>
      <c r="K15" s="13">
        <v>8.7540000000000007E-2</v>
      </c>
      <c r="M15" s="9">
        <v>0.78480000000000005</v>
      </c>
      <c r="N15" s="13">
        <v>1E-3</v>
      </c>
      <c r="P15" s="36">
        <f t="shared" ref="P15:P26" si="0">IFERROR(
AVERAGEIF($G$10:$K$10, "=x", G15:K15),
0) -
IFERROR(
AVERAGEIF($G$10:$K$10, "=o", G15:K15),
0)</f>
        <v>0</v>
      </c>
      <c r="R15" s="20" t="s">
        <v>25</v>
      </c>
    </row>
    <row r="16" spans="2:18" x14ac:dyDescent="0.2">
      <c r="B16" s="7" t="s">
        <v>19</v>
      </c>
      <c r="C16" s="10" t="s">
        <v>20</v>
      </c>
      <c r="D16" s="17">
        <v>2000</v>
      </c>
      <c r="E16" s="14">
        <v>0.45200000000000001</v>
      </c>
      <c r="G16" s="12">
        <v>0.86702000000000001</v>
      </c>
      <c r="H16" s="18">
        <v>0.12381</v>
      </c>
      <c r="I16" s="18">
        <v>0.30725999999999998</v>
      </c>
      <c r="J16" s="18">
        <v>0.70491999999999999</v>
      </c>
      <c r="K16" s="14">
        <v>9.7640000000000005E-2</v>
      </c>
      <c r="M16" s="12">
        <v>0.76937999999999995</v>
      </c>
      <c r="N16" s="14">
        <v>1E-3</v>
      </c>
      <c r="P16" s="36">
        <f t="shared" si="0"/>
        <v>0</v>
      </c>
      <c r="R16" s="21" t="s">
        <v>25</v>
      </c>
    </row>
    <row r="17" spans="2:18" x14ac:dyDescent="0.2">
      <c r="B17" s="7" t="s">
        <v>33</v>
      </c>
      <c r="C17" s="10" t="s">
        <v>34</v>
      </c>
      <c r="D17" s="17">
        <v>2000</v>
      </c>
      <c r="E17" s="14">
        <v>0.34499999999999997</v>
      </c>
      <c r="G17" s="12">
        <v>0.85106000000000004</v>
      </c>
      <c r="H17" s="18">
        <v>0.32618999999999998</v>
      </c>
      <c r="I17" s="18">
        <v>0.3352</v>
      </c>
      <c r="J17" s="18">
        <v>0.13478999999999999</v>
      </c>
      <c r="K17" s="14">
        <v>0.13131000000000001</v>
      </c>
      <c r="M17" s="12">
        <v>0.71975</v>
      </c>
      <c r="N17" s="14">
        <v>1E-3</v>
      </c>
      <c r="P17" s="36">
        <f t="shared" si="0"/>
        <v>0</v>
      </c>
      <c r="R17" s="21" t="s">
        <v>25</v>
      </c>
    </row>
    <row r="18" spans="2:18" x14ac:dyDescent="0.2">
      <c r="B18" s="7" t="s">
        <v>43</v>
      </c>
      <c r="C18" s="10" t="s">
        <v>44</v>
      </c>
      <c r="D18" s="17">
        <v>2000</v>
      </c>
      <c r="E18" s="14">
        <v>0.51400000000000001</v>
      </c>
      <c r="G18" s="12">
        <v>0.85638000000000003</v>
      </c>
      <c r="H18" s="18">
        <v>0.78095000000000003</v>
      </c>
      <c r="I18" s="18">
        <v>0.16200999999999999</v>
      </c>
      <c r="J18" s="18">
        <v>0.33515</v>
      </c>
      <c r="K18" s="14">
        <v>0.45790999999999998</v>
      </c>
      <c r="M18" s="12">
        <v>0.69437000000000004</v>
      </c>
      <c r="N18" s="14">
        <v>1E-3</v>
      </c>
      <c r="P18" s="36">
        <f t="shared" si="0"/>
        <v>0</v>
      </c>
      <c r="R18" s="21" t="s">
        <v>25</v>
      </c>
    </row>
    <row r="19" spans="2:18" x14ac:dyDescent="0.2">
      <c r="B19" s="7" t="s">
        <v>48</v>
      </c>
      <c r="C19" s="10" t="s">
        <v>49</v>
      </c>
      <c r="D19" s="17">
        <v>2000</v>
      </c>
      <c r="E19" s="14">
        <v>0.46</v>
      </c>
      <c r="G19" s="12">
        <v>0.88563999999999998</v>
      </c>
      <c r="H19" s="18">
        <v>0.53810000000000002</v>
      </c>
      <c r="I19" s="18">
        <v>0.46927000000000002</v>
      </c>
      <c r="J19" s="18">
        <v>0.1275</v>
      </c>
      <c r="K19" s="14">
        <v>0.41414000000000001</v>
      </c>
      <c r="M19" s="12">
        <v>0.75814000000000004</v>
      </c>
      <c r="N19" s="14">
        <v>1E-3</v>
      </c>
      <c r="P19" s="36">
        <f t="shared" si="0"/>
        <v>0</v>
      </c>
      <c r="R19" s="21" t="s">
        <v>25</v>
      </c>
    </row>
    <row r="20" spans="2:18" x14ac:dyDescent="0.2">
      <c r="B20" s="7" t="s">
        <v>54</v>
      </c>
      <c r="C20" s="10" t="s">
        <v>55</v>
      </c>
      <c r="D20" s="17">
        <v>2000</v>
      </c>
      <c r="E20" s="14">
        <v>0.3805</v>
      </c>
      <c r="G20" s="12">
        <v>0.83245000000000002</v>
      </c>
      <c r="H20" s="18">
        <v>0.52619000000000005</v>
      </c>
      <c r="I20" s="18">
        <v>0.29609000000000002</v>
      </c>
      <c r="J20" s="18">
        <v>0.16028999999999999</v>
      </c>
      <c r="K20" s="14">
        <v>0.11111</v>
      </c>
      <c r="M20" s="12">
        <v>0.72133999999999998</v>
      </c>
      <c r="N20" s="14">
        <v>1E-3</v>
      </c>
      <c r="P20" s="36">
        <f t="shared" si="0"/>
        <v>0</v>
      </c>
      <c r="R20" s="21" t="s">
        <v>25</v>
      </c>
    </row>
    <row r="21" spans="2:18" x14ac:dyDescent="0.2">
      <c r="B21" s="7" t="s">
        <v>62</v>
      </c>
      <c r="C21" s="10" t="s">
        <v>63</v>
      </c>
      <c r="D21" s="17">
        <v>2000</v>
      </c>
      <c r="E21" s="14">
        <v>0.65600000000000003</v>
      </c>
      <c r="G21" s="12">
        <v>0.26595999999999997</v>
      </c>
      <c r="H21" s="18">
        <v>0.68571000000000004</v>
      </c>
      <c r="I21" s="18">
        <v>0.50838000000000005</v>
      </c>
      <c r="J21" s="18">
        <v>0.85428000000000004</v>
      </c>
      <c r="K21" s="14">
        <v>0.91918999999999995</v>
      </c>
      <c r="M21" s="12">
        <v>0.65322999999999998</v>
      </c>
      <c r="N21" s="14">
        <v>1E-3</v>
      </c>
      <c r="P21" s="36">
        <f t="shared" si="0"/>
        <v>0</v>
      </c>
      <c r="R21" s="21" t="s">
        <v>25</v>
      </c>
    </row>
    <row r="22" spans="2:18" x14ac:dyDescent="0.2">
      <c r="B22" s="7" t="s">
        <v>69</v>
      </c>
      <c r="C22" s="10" t="s">
        <v>70</v>
      </c>
      <c r="D22" s="17">
        <v>2000</v>
      </c>
      <c r="E22" s="14">
        <v>0.58299999999999996</v>
      </c>
      <c r="G22" s="12">
        <v>0.49202000000000001</v>
      </c>
      <c r="H22" s="18">
        <v>0.86667000000000005</v>
      </c>
      <c r="I22" s="18">
        <v>6.4250000000000002E-2</v>
      </c>
      <c r="J22" s="18">
        <v>0.68123999999999996</v>
      </c>
      <c r="K22" s="14">
        <v>0.74073999999999995</v>
      </c>
      <c r="M22" s="12">
        <v>0.80242000000000002</v>
      </c>
      <c r="N22" s="14">
        <v>1E-3</v>
      </c>
      <c r="P22" s="36">
        <f t="shared" si="0"/>
        <v>0</v>
      </c>
      <c r="R22" s="21" t="s">
        <v>25</v>
      </c>
    </row>
    <row r="23" spans="2:18" x14ac:dyDescent="0.2">
      <c r="B23" s="7" t="s">
        <v>71</v>
      </c>
      <c r="C23" s="10" t="s">
        <v>72</v>
      </c>
      <c r="D23" s="17">
        <v>2000</v>
      </c>
      <c r="E23" s="14">
        <v>0.60399999999999998</v>
      </c>
      <c r="G23" s="12">
        <v>0.77127999999999997</v>
      </c>
      <c r="H23" s="18">
        <v>0.28571000000000002</v>
      </c>
      <c r="I23" s="18">
        <v>0.29887999999999998</v>
      </c>
      <c r="J23" s="18">
        <v>0.83970999999999996</v>
      </c>
      <c r="K23" s="14">
        <v>0.77441000000000004</v>
      </c>
      <c r="M23" s="12">
        <v>0.55400000000000005</v>
      </c>
      <c r="N23" s="14">
        <v>1E-3</v>
      </c>
      <c r="P23" s="36">
        <f t="shared" si="0"/>
        <v>0</v>
      </c>
      <c r="R23" s="21" t="s">
        <v>25</v>
      </c>
    </row>
    <row r="24" spans="2:18" x14ac:dyDescent="0.2">
      <c r="B24" s="7" t="s">
        <v>75</v>
      </c>
      <c r="C24" s="10" t="s">
        <v>76</v>
      </c>
      <c r="D24" s="17">
        <v>2000</v>
      </c>
      <c r="E24" s="14">
        <v>0.48299999999999998</v>
      </c>
      <c r="G24" s="12">
        <v>0.67286999999999997</v>
      </c>
      <c r="H24" s="18">
        <v>0.10952000000000001</v>
      </c>
      <c r="I24" s="18">
        <v>0.34916000000000003</v>
      </c>
      <c r="J24" s="18">
        <v>0.70491999999999999</v>
      </c>
      <c r="K24" s="14">
        <v>0.52188999999999997</v>
      </c>
      <c r="M24" s="12">
        <v>0.59540000000000004</v>
      </c>
      <c r="N24" s="14">
        <v>1E-3</v>
      </c>
      <c r="P24" s="36">
        <f t="shared" si="0"/>
        <v>0</v>
      </c>
      <c r="R24" s="21" t="s">
        <v>25</v>
      </c>
    </row>
    <row r="25" spans="2:18" x14ac:dyDescent="0.2">
      <c r="B25" s="7" t="s">
        <v>77</v>
      </c>
      <c r="C25" s="10" t="s">
        <v>78</v>
      </c>
      <c r="D25" s="17">
        <v>2000</v>
      </c>
      <c r="E25" s="14">
        <v>0.48349999999999999</v>
      </c>
      <c r="G25" s="12">
        <v>0.85904000000000003</v>
      </c>
      <c r="H25" s="18">
        <v>0.10952000000000001</v>
      </c>
      <c r="I25" s="18">
        <v>0.13686999999999999</v>
      </c>
      <c r="J25" s="18">
        <v>0.86156999999999995</v>
      </c>
      <c r="K25" s="14">
        <v>0.25589000000000001</v>
      </c>
      <c r="M25" s="12">
        <v>0.75205</v>
      </c>
      <c r="N25" s="14">
        <v>1E-3</v>
      </c>
      <c r="P25" s="36">
        <f t="shared" si="0"/>
        <v>0</v>
      </c>
      <c r="R25" s="21" t="s">
        <v>25</v>
      </c>
    </row>
    <row r="26" spans="2:18" x14ac:dyDescent="0.2">
      <c r="B26" s="22" t="s">
        <v>79</v>
      </c>
      <c r="C26" s="37" t="s">
        <v>80</v>
      </c>
      <c r="D26" s="40">
        <v>2000</v>
      </c>
      <c r="E26" s="39">
        <v>0.48849999999999999</v>
      </c>
      <c r="G26" s="38">
        <v>0.51329999999999998</v>
      </c>
      <c r="H26" s="41">
        <v>0.29524</v>
      </c>
      <c r="I26" s="41">
        <v>0.12848999999999999</v>
      </c>
      <c r="J26" s="41">
        <v>0.67395000000000005</v>
      </c>
      <c r="K26" s="39">
        <v>0.82155</v>
      </c>
      <c r="M26" s="38">
        <v>0.69306000000000001</v>
      </c>
      <c r="N26" s="39">
        <v>1E-3</v>
      </c>
      <c r="P26" s="36">
        <f t="shared" si="0"/>
        <v>0</v>
      </c>
      <c r="R26" s="33" t="s">
        <v>25</v>
      </c>
    </row>
    <row r="27" spans="2:18" x14ac:dyDescent="0.2"/>
  </sheetData>
  <conditionalFormatting sqref="G15:K26">
    <cfRule type="expression" dxfId="416" priority="129">
      <formula>AND(
$H$8 = 1, G15 &gt;= MAX($G15:$K15) - $H$4,
OR(
AND($H$7 = 1, $R15 = "polar", $M15 &gt;= $H$2),
AND($H$7 = 1, $R15 = "profile", $M15 &gt;= $H$3),
AND($H$7 = 2, $N15 &lt;= $H$5)
)
)</formula>
    </cfRule>
    <cfRule type="expression" dxfId="415" priority="130">
      <formula>AND(
$H$8 = 0, G15 &gt;= MAX($G15:$K15) - $H$4,
OR(
AND($H$7 = 1, $R15 = "polar", $M15 &gt;= $H$2),
AND($H$7 = 1, $R15 = "profile", $M15 &gt;= $H$3),
AND($H$7 = 2, $N15 &lt;= $H$5)
)
)</formula>
    </cfRule>
    <cfRule type="expression" dxfId="414" priority="131">
      <formula>AND(
$H$8 = 1, G15 &lt;= MIN($G15:$K15) + $H$4,
OR(
AND($H$7 = 1, $R15 = "polar", $M15 &gt;= $H$2),
AND($H$7 = 1, $R15 = "profile", $M15 &gt;= $H$3),
AND($H$7 = 2, $N15 &lt;= $H$5)
)
)</formula>
    </cfRule>
    <cfRule type="expression" dxfId="413" priority="132">
      <formula>AND(
$H$8 = 0, G15 &lt;= MIN($G15:$K15) + $H$4,
OR(
AND($H$7 = 1, $R15 = "polar", $M15 &gt;= $H$2),
AND($H$7 = 1, $R15 = "profile", $M15 &gt;= $H$3),
AND($H$7 = 2, $N15 &lt;= $H$5)
)
)</formula>
    </cfRule>
  </conditionalFormatting>
  <conditionalFormatting sqref="P12:P13">
    <cfRule type="expression" dxfId="412" priority="138">
      <formula>P12= 0</formula>
    </cfRule>
  </conditionalFormatting>
  <conditionalFormatting sqref="P15:P26">
    <cfRule type="expression" dxfId="411" priority="133">
      <formula>OR(AND($H$8 = 1, P15 &gt;= $H$6), )</formula>
    </cfRule>
    <cfRule type="expression" dxfId="410" priority="134">
      <formula>OR(AND($H$8 = 0, P15 &gt;= $H$6), )</formula>
    </cfRule>
    <cfRule type="expression" dxfId="409" priority="135">
      <formula>OR(AND($H$8 = 1, P15 &lt;=- $H$6), )</formula>
    </cfRule>
    <cfRule type="expression" dxfId="408" priority="136">
      <formula>OR(AND($H$8 = 0, P15 &lt;=- $H$6), )</formula>
    </cfRule>
    <cfRule type="expression" dxfId="407" priority="137">
      <formula>P15= 0</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60"/>
  <sheetViews>
    <sheetView showGridLines="0" tabSelected="1" workbookViewId="0">
      <pane xSplit="3" ySplit="13" topLeftCell="D14" activePane="bottomRight" state="frozen"/>
      <selection pane="topRight"/>
      <selection pane="bottomLeft"/>
      <selection pane="bottomRight" activeCell="C19" sqref="C19"/>
    </sheetView>
  </sheetViews>
  <sheetFormatPr baseColWidth="10" defaultColWidth="0" defaultRowHeight="15" zeroHeight="1" outlineLevelRow="1" x14ac:dyDescent="0.2"/>
  <cols>
    <col min="1" max="1" width="1.6640625" style="48" customWidth="1"/>
    <col min="2" max="2" width="9.1640625" style="48" hidden="1" customWidth="1"/>
    <col min="3" max="3" width="79.6640625" style="48" customWidth="1"/>
    <col min="4" max="4" width="9.1640625" style="48" hidden="1" customWidth="1"/>
    <col min="5" max="5" width="7.6640625" style="48" customWidth="1"/>
    <col min="6" max="6" width="1.6640625" style="48" customWidth="1"/>
    <col min="7" max="11" width="7.6640625" style="48" customWidth="1"/>
    <col min="12" max="12" width="1.6640625" style="48" customWidth="1"/>
    <col min="13" max="14" width="7.6640625" style="48" customWidth="1"/>
    <col min="15" max="15" width="1.6640625" style="48" customWidth="1"/>
    <col min="16" max="16" width="7.6640625" style="48" customWidth="1"/>
    <col min="17" max="17" width="1.6640625" style="48" customWidth="1"/>
    <col min="18" max="18" width="9.1640625" style="48" hidden="1" customWidth="1"/>
    <col min="19" max="19" width="1.6640625" style="48" customWidth="1"/>
    <col min="20" max="20" width="10.83203125" style="48" customWidth="1"/>
    <col min="21" max="16384" width="10.83203125" style="48" hidden="1"/>
  </cols>
  <sheetData>
    <row r="1" spans="2:18" x14ac:dyDescent="0.2"/>
    <row r="2" spans="2:18" hidden="1" outlineLevel="1" x14ac:dyDescent="0.2">
      <c r="G2" s="23" t="s">
        <v>241</v>
      </c>
      <c r="H2" s="27">
        <v>0.2</v>
      </c>
    </row>
    <row r="3" spans="2:18" hidden="1" outlineLevel="1" x14ac:dyDescent="0.2">
      <c r="G3" s="19" t="s">
        <v>242</v>
      </c>
      <c r="H3" s="26">
        <v>0.15</v>
      </c>
    </row>
    <row r="4" spans="2:18" hidden="1" outlineLevel="1" x14ac:dyDescent="0.2">
      <c r="G4" s="19" t="s">
        <v>243</v>
      </c>
      <c r="H4" s="26">
        <v>0.05</v>
      </c>
    </row>
    <row r="5" spans="2:18" hidden="1" outlineLevel="1" x14ac:dyDescent="0.2">
      <c r="G5" s="19" t="s">
        <v>238</v>
      </c>
      <c r="H5" s="26">
        <v>0.1</v>
      </c>
    </row>
    <row r="6" spans="2:18" hidden="1" outlineLevel="1" x14ac:dyDescent="0.2">
      <c r="G6" s="19" t="s">
        <v>239</v>
      </c>
      <c r="H6" s="26">
        <v>0.1</v>
      </c>
    </row>
    <row r="7" spans="2:18" hidden="1" outlineLevel="1" x14ac:dyDescent="0.2">
      <c r="G7" s="19" t="s">
        <v>240</v>
      </c>
      <c r="H7" s="26">
        <v>1</v>
      </c>
    </row>
    <row r="8" spans="2:18" hidden="1" outlineLevel="1" x14ac:dyDescent="0.2">
      <c r="G8" s="11" t="s">
        <v>244</v>
      </c>
      <c r="H8" s="1">
        <v>0</v>
      </c>
    </row>
    <row r="9" spans="2:18" ht="0" hidden="1" customHeight="1" outlineLevel="1" x14ac:dyDescent="0.2"/>
    <row r="10" spans="2:18" collapsed="1" x14ac:dyDescent="0.2">
      <c r="E10" s="34" t="s">
        <v>245</v>
      </c>
      <c r="G10" s="30"/>
      <c r="H10" s="30"/>
      <c r="I10" s="30"/>
      <c r="J10" s="30"/>
      <c r="K10" s="30"/>
    </row>
    <row r="11" spans="2:18" ht="24" x14ac:dyDescent="0.3">
      <c r="C11" s="32" t="s">
        <v>228</v>
      </c>
      <c r="D11" s="34" t="s">
        <v>229</v>
      </c>
      <c r="E11" s="34" t="s">
        <v>230</v>
      </c>
      <c r="F11" s="34" t="s">
        <v>231</v>
      </c>
      <c r="G11" s="34" t="s">
        <v>232</v>
      </c>
      <c r="H11" s="34" t="s">
        <v>233</v>
      </c>
      <c r="I11" s="34" t="s">
        <v>234</v>
      </c>
      <c r="J11" s="34" t="s">
        <v>235</v>
      </c>
      <c r="K11" s="34" t="s">
        <v>236</v>
      </c>
      <c r="L11" s="34" t="s">
        <v>231</v>
      </c>
      <c r="M11" s="34" t="s">
        <v>237</v>
      </c>
      <c r="N11" s="34" t="s">
        <v>238</v>
      </c>
      <c r="O11" s="34" t="s">
        <v>231</v>
      </c>
      <c r="P11" s="34" t="s">
        <v>239</v>
      </c>
      <c r="Q11" s="34" t="s">
        <v>231</v>
      </c>
      <c r="R11" s="34" t="s">
        <v>240</v>
      </c>
    </row>
    <row r="12" spans="2:18" x14ac:dyDescent="0.2">
      <c r="D12" s="35"/>
      <c r="E12" s="24">
        <v>2000</v>
      </c>
      <c r="F12" s="35"/>
      <c r="G12" s="25">
        <v>376</v>
      </c>
      <c r="H12" s="29">
        <v>420</v>
      </c>
      <c r="I12" s="29">
        <v>358</v>
      </c>
      <c r="J12" s="29">
        <v>549</v>
      </c>
      <c r="K12" s="28">
        <v>297</v>
      </c>
      <c r="L12" s="35"/>
      <c r="M12" s="35"/>
      <c r="N12" s="35"/>
      <c r="P12" s="35">
        <f>IFERROR(
AVERAGEIF($G$10:$K$10, "=x", G12:K12), 0
) -
IFERROR(
AVERAGEIF($G$10:$K$10, "=o", G12:K12), 0
)</f>
        <v>0</v>
      </c>
    </row>
    <row r="13" spans="2:18" x14ac:dyDescent="0.2">
      <c r="D13" s="36"/>
      <c r="E13" s="2">
        <v>1</v>
      </c>
      <c r="F13" s="36"/>
      <c r="G13" s="3">
        <v>0.188</v>
      </c>
      <c r="H13" s="5">
        <v>0.21</v>
      </c>
      <c r="I13" s="5">
        <v>0.17899999999999999</v>
      </c>
      <c r="J13" s="5">
        <v>0.27450000000000002</v>
      </c>
      <c r="K13" s="4">
        <v>0.14849999999999999</v>
      </c>
      <c r="L13" s="36"/>
      <c r="M13" s="36"/>
      <c r="N13" s="36"/>
      <c r="P13" s="36">
        <f>IFERROR(
AVERAGEIF($G$10:$K$10, "=x", G13:K13), 0
) -
IFERROR(
AVERAGEIF($G$10:$K$10, "=o", G13:K13), 0
)</f>
        <v>0</v>
      </c>
    </row>
    <row r="14" spans="2:18" x14ac:dyDescent="0.2">
      <c r="C14" s="31" t="s">
        <v>0</v>
      </c>
    </row>
    <row r="15" spans="2:18" x14ac:dyDescent="0.2">
      <c r="B15" s="6" t="s">
        <v>1</v>
      </c>
      <c r="C15" s="8" t="s">
        <v>2</v>
      </c>
      <c r="D15" s="15">
        <v>2000</v>
      </c>
      <c r="E15" s="13">
        <v>0.49049999999999999</v>
      </c>
      <c r="G15" s="9">
        <v>0.84309000000000001</v>
      </c>
      <c r="H15" s="16">
        <v>0.47381000000000001</v>
      </c>
      <c r="I15" s="16">
        <v>0.18994</v>
      </c>
      <c r="J15" s="16">
        <v>0.53552</v>
      </c>
      <c r="K15" s="13">
        <v>0.3468</v>
      </c>
      <c r="M15" s="9">
        <v>0.65315000000000001</v>
      </c>
      <c r="N15" s="13">
        <v>1E-3</v>
      </c>
      <c r="P15" s="36">
        <f t="shared" ref="P15:P26" si="0">IFERROR(
AVERAGEIF($G$10:$K$10, "=x", G15:K15),
0) -
IFERROR(
AVERAGEIF($G$10:$K$10, "=o", G15:K15),
0)</f>
        <v>0</v>
      </c>
      <c r="R15" s="20" t="s">
        <v>25</v>
      </c>
    </row>
    <row r="16" spans="2:18" x14ac:dyDescent="0.2">
      <c r="B16" s="7" t="s">
        <v>3</v>
      </c>
      <c r="C16" s="10" t="s">
        <v>4</v>
      </c>
      <c r="D16" s="17">
        <v>2000</v>
      </c>
      <c r="E16" s="14">
        <v>0.65449999999999997</v>
      </c>
      <c r="G16" s="12">
        <v>0.49468000000000001</v>
      </c>
      <c r="H16" s="18">
        <v>0.71667000000000003</v>
      </c>
      <c r="I16" s="18">
        <v>0.70111999999999997</v>
      </c>
      <c r="J16" s="18">
        <v>0.64480999999999999</v>
      </c>
      <c r="K16" s="14">
        <v>0.73063999999999996</v>
      </c>
      <c r="M16" s="12">
        <v>0.23596</v>
      </c>
      <c r="N16" s="14">
        <v>1E-3</v>
      </c>
      <c r="P16" s="36">
        <f t="shared" si="0"/>
        <v>0</v>
      </c>
      <c r="R16" s="21" t="s">
        <v>25</v>
      </c>
    </row>
    <row r="17" spans="2:18" x14ac:dyDescent="0.2">
      <c r="B17" s="7" t="s">
        <v>5</v>
      </c>
      <c r="C17" s="10" t="s">
        <v>6</v>
      </c>
      <c r="D17" s="17">
        <v>2000</v>
      </c>
      <c r="E17" s="14">
        <v>0.35699999999999998</v>
      </c>
      <c r="G17" s="12">
        <v>0.26063999999999998</v>
      </c>
      <c r="H17" s="18">
        <v>0.32618999999999998</v>
      </c>
      <c r="I17" s="18">
        <v>0.46927000000000002</v>
      </c>
      <c r="J17" s="18">
        <v>0.31875999999999999</v>
      </c>
      <c r="K17" s="14">
        <v>0.45790999999999998</v>
      </c>
      <c r="M17" s="12">
        <v>0.20863000000000001</v>
      </c>
      <c r="N17" s="14">
        <v>1E-3</v>
      </c>
      <c r="P17" s="36">
        <f t="shared" si="0"/>
        <v>0</v>
      </c>
      <c r="R17" s="21" t="s">
        <v>25</v>
      </c>
    </row>
    <row r="18" spans="2:18" x14ac:dyDescent="0.2">
      <c r="B18" s="7" t="s">
        <v>7</v>
      </c>
      <c r="C18" s="10" t="s">
        <v>8</v>
      </c>
      <c r="D18" s="17">
        <v>2000</v>
      </c>
      <c r="E18" s="14">
        <v>0.54300000000000004</v>
      </c>
      <c r="G18" s="12">
        <v>0.72074000000000005</v>
      </c>
      <c r="H18" s="18">
        <v>0.47619</v>
      </c>
      <c r="I18" s="18">
        <v>0.38546999999999998</v>
      </c>
      <c r="J18" s="18">
        <v>0.68852000000000002</v>
      </c>
      <c r="K18" s="14">
        <v>0.33333000000000002</v>
      </c>
      <c r="M18" s="12">
        <v>0.38740999999999998</v>
      </c>
      <c r="N18" s="14">
        <v>1E-3</v>
      </c>
      <c r="P18" s="36">
        <f t="shared" si="0"/>
        <v>0</v>
      </c>
      <c r="R18" s="21" t="s">
        <v>25</v>
      </c>
    </row>
    <row r="19" spans="2:18" x14ac:dyDescent="0.2">
      <c r="B19" s="7" t="s">
        <v>9</v>
      </c>
      <c r="C19" s="10" t="s">
        <v>10</v>
      </c>
      <c r="D19" s="17">
        <v>2000</v>
      </c>
      <c r="E19" s="14">
        <v>0.59499999999999997</v>
      </c>
      <c r="G19" s="12">
        <v>0.52127999999999997</v>
      </c>
      <c r="H19" s="18">
        <v>0.69047999999999998</v>
      </c>
      <c r="I19" s="18">
        <v>0.82401999999999997</v>
      </c>
      <c r="J19" s="18">
        <v>0.37705</v>
      </c>
      <c r="K19" s="14">
        <v>0.68013000000000001</v>
      </c>
      <c r="M19" s="12">
        <v>0.44696999999999998</v>
      </c>
      <c r="N19" s="14">
        <v>1E-3</v>
      </c>
      <c r="P19" s="36">
        <f t="shared" si="0"/>
        <v>0</v>
      </c>
      <c r="R19" s="21" t="s">
        <v>25</v>
      </c>
    </row>
    <row r="20" spans="2:18" x14ac:dyDescent="0.2">
      <c r="B20" s="7" t="s">
        <v>11</v>
      </c>
      <c r="C20" s="10" t="s">
        <v>12</v>
      </c>
      <c r="D20" s="17">
        <v>2000</v>
      </c>
      <c r="E20" s="14">
        <v>0.6885</v>
      </c>
      <c r="G20" s="12">
        <v>0.52127999999999997</v>
      </c>
      <c r="H20" s="18">
        <v>0.80713999999999997</v>
      </c>
      <c r="I20" s="18">
        <v>0.72345999999999999</v>
      </c>
      <c r="J20" s="18">
        <v>0.67213000000000001</v>
      </c>
      <c r="K20" s="14">
        <v>0.72053999999999996</v>
      </c>
      <c r="M20" s="12">
        <v>0.28586</v>
      </c>
      <c r="N20" s="14">
        <v>1E-3</v>
      </c>
      <c r="P20" s="36">
        <f t="shared" si="0"/>
        <v>0</v>
      </c>
      <c r="R20" s="21" t="s">
        <v>25</v>
      </c>
    </row>
    <row r="21" spans="2:18" x14ac:dyDescent="0.2">
      <c r="B21" s="7" t="s">
        <v>13</v>
      </c>
      <c r="C21" s="10" t="s">
        <v>14</v>
      </c>
      <c r="D21" s="17">
        <v>2000</v>
      </c>
      <c r="E21" s="14">
        <v>0.46750000000000003</v>
      </c>
      <c r="G21" s="12">
        <v>0.87234</v>
      </c>
      <c r="H21" s="18">
        <v>0.26667000000000002</v>
      </c>
      <c r="I21" s="18">
        <v>0.22067000000000001</v>
      </c>
      <c r="J21" s="18">
        <v>0.71038000000000001</v>
      </c>
      <c r="K21" s="14">
        <v>8.7540000000000007E-2</v>
      </c>
      <c r="M21" s="12">
        <v>0.78480000000000005</v>
      </c>
      <c r="N21" s="14">
        <v>1E-3</v>
      </c>
      <c r="P21" s="36">
        <f t="shared" si="0"/>
        <v>0</v>
      </c>
      <c r="R21" s="21" t="s">
        <v>25</v>
      </c>
    </row>
    <row r="22" spans="2:18" x14ac:dyDescent="0.2">
      <c r="B22" s="7" t="s">
        <v>15</v>
      </c>
      <c r="C22" s="10" t="s">
        <v>16</v>
      </c>
      <c r="D22" s="17">
        <v>2000</v>
      </c>
      <c r="E22" s="14">
        <v>0.378</v>
      </c>
      <c r="G22" s="12">
        <v>0.69149000000000005</v>
      </c>
      <c r="H22" s="18">
        <v>0.46905000000000002</v>
      </c>
      <c r="I22" s="18">
        <v>0.18156</v>
      </c>
      <c r="J22" s="18">
        <v>0.29508000000000001</v>
      </c>
      <c r="K22" s="14">
        <v>0.24242</v>
      </c>
      <c r="M22" s="12">
        <v>0.50992999999999999</v>
      </c>
      <c r="N22" s="14">
        <v>1E-3</v>
      </c>
      <c r="P22" s="36">
        <f t="shared" si="0"/>
        <v>0</v>
      </c>
      <c r="R22" s="21" t="s">
        <v>25</v>
      </c>
    </row>
    <row r="23" spans="2:18" x14ac:dyDescent="0.2">
      <c r="B23" s="7" t="s">
        <v>17</v>
      </c>
      <c r="C23" s="10" t="s">
        <v>18</v>
      </c>
      <c r="D23" s="17">
        <v>2000</v>
      </c>
      <c r="E23" s="14">
        <v>0.59150000000000003</v>
      </c>
      <c r="G23" s="12">
        <v>0.73936000000000002</v>
      </c>
      <c r="H23" s="18">
        <v>0.66905000000000003</v>
      </c>
      <c r="I23" s="18">
        <v>0.67318</v>
      </c>
      <c r="J23" s="18">
        <v>0.48633999999999999</v>
      </c>
      <c r="K23" s="14">
        <v>0.39056999999999997</v>
      </c>
      <c r="M23" s="12">
        <v>0.34878999999999999</v>
      </c>
      <c r="N23" s="14">
        <v>1E-3</v>
      </c>
      <c r="P23" s="36">
        <f t="shared" si="0"/>
        <v>0</v>
      </c>
      <c r="R23" s="21" t="s">
        <v>25</v>
      </c>
    </row>
    <row r="24" spans="2:18" x14ac:dyDescent="0.2">
      <c r="B24" s="7" t="s">
        <v>19</v>
      </c>
      <c r="C24" s="10" t="s">
        <v>20</v>
      </c>
      <c r="D24" s="17">
        <v>2000</v>
      </c>
      <c r="E24" s="14">
        <v>0.45200000000000001</v>
      </c>
      <c r="G24" s="12">
        <v>0.86702000000000001</v>
      </c>
      <c r="H24" s="18">
        <v>0.12381</v>
      </c>
      <c r="I24" s="18">
        <v>0.30725999999999998</v>
      </c>
      <c r="J24" s="18">
        <v>0.70491999999999999</v>
      </c>
      <c r="K24" s="14">
        <v>9.7640000000000005E-2</v>
      </c>
      <c r="M24" s="12">
        <v>0.76937999999999995</v>
      </c>
      <c r="N24" s="14">
        <v>1E-3</v>
      </c>
      <c r="P24" s="36">
        <f t="shared" si="0"/>
        <v>0</v>
      </c>
      <c r="R24" s="21" t="s">
        <v>25</v>
      </c>
    </row>
    <row r="25" spans="2:18" x14ac:dyDescent="0.2">
      <c r="B25" s="7" t="s">
        <v>21</v>
      </c>
      <c r="C25" s="10" t="s">
        <v>22</v>
      </c>
      <c r="D25" s="17">
        <v>2000</v>
      </c>
      <c r="E25" s="14">
        <v>0.3785</v>
      </c>
      <c r="G25" s="12">
        <v>0.68616999999999995</v>
      </c>
      <c r="H25" s="18">
        <v>0.25237999999999999</v>
      </c>
      <c r="I25" s="18">
        <v>0.19273999999999999</v>
      </c>
      <c r="J25" s="18">
        <v>0.46266000000000002</v>
      </c>
      <c r="K25" s="14">
        <v>0.23569000000000001</v>
      </c>
      <c r="M25" s="12">
        <v>0.49342999999999998</v>
      </c>
      <c r="N25" s="14">
        <v>1E-3</v>
      </c>
      <c r="P25" s="36">
        <f t="shared" si="0"/>
        <v>0</v>
      </c>
      <c r="R25" s="21" t="s">
        <v>25</v>
      </c>
    </row>
    <row r="26" spans="2:18" x14ac:dyDescent="0.2">
      <c r="B26" s="22" t="s">
        <v>23</v>
      </c>
      <c r="C26" s="37" t="s">
        <v>24</v>
      </c>
      <c r="D26" s="40">
        <v>2000</v>
      </c>
      <c r="E26" s="39">
        <v>0.34</v>
      </c>
      <c r="G26" s="38">
        <v>0.68084999999999996</v>
      </c>
      <c r="H26" s="41">
        <v>0.31190000000000001</v>
      </c>
      <c r="I26" s="41">
        <v>0.20111999999999999</v>
      </c>
      <c r="J26" s="41">
        <v>0.2969</v>
      </c>
      <c r="K26" s="39">
        <v>0.19528999999999999</v>
      </c>
      <c r="M26" s="38">
        <v>0.48555999999999999</v>
      </c>
      <c r="N26" s="39">
        <v>1E-3</v>
      </c>
      <c r="P26" s="36">
        <f t="shared" si="0"/>
        <v>0</v>
      </c>
      <c r="R26" s="33" t="s">
        <v>25</v>
      </c>
    </row>
    <row r="27" spans="2:18" x14ac:dyDescent="0.2"/>
    <row r="28" spans="2:18" x14ac:dyDescent="0.2"/>
    <row r="29" spans="2:18" x14ac:dyDescent="0.2">
      <c r="C29" s="31" t="s">
        <v>26</v>
      </c>
    </row>
    <row r="30" spans="2:18" x14ac:dyDescent="0.2">
      <c r="B30" s="6" t="s">
        <v>27</v>
      </c>
      <c r="C30" s="8" t="s">
        <v>28</v>
      </c>
      <c r="D30" s="15">
        <v>2000</v>
      </c>
      <c r="E30" s="13">
        <v>0.42249999999999999</v>
      </c>
      <c r="G30" s="9">
        <v>0.69415000000000004</v>
      </c>
      <c r="H30" s="16">
        <v>0.45951999999999998</v>
      </c>
      <c r="I30" s="16">
        <v>0.21229000000000001</v>
      </c>
      <c r="J30" s="16">
        <v>0.32423000000000002</v>
      </c>
      <c r="K30" s="13">
        <v>0.46128000000000002</v>
      </c>
      <c r="M30" s="9">
        <v>0.48186000000000001</v>
      </c>
      <c r="N30" s="13">
        <v>1E-3</v>
      </c>
      <c r="P30" s="36">
        <f t="shared" ref="P30:P39" si="1">IFERROR(
AVERAGEIF($G$10:$K$10, "=x", G30:K30),
0) -
IFERROR(
AVERAGEIF($G$10:$K$10, "=o", G30:K30),
0)</f>
        <v>0</v>
      </c>
      <c r="R30" s="20" t="s">
        <v>25</v>
      </c>
    </row>
    <row r="31" spans="2:18" x14ac:dyDescent="0.2">
      <c r="B31" s="7" t="s">
        <v>29</v>
      </c>
      <c r="C31" s="10" t="s">
        <v>30</v>
      </c>
      <c r="D31" s="17">
        <v>2000</v>
      </c>
      <c r="E31" s="14">
        <v>0.38700000000000001</v>
      </c>
      <c r="G31" s="12">
        <v>0.67286999999999997</v>
      </c>
      <c r="H31" s="18">
        <v>0.46189999999999998</v>
      </c>
      <c r="I31" s="18">
        <v>0.18715000000000001</v>
      </c>
      <c r="J31" s="18">
        <v>0.30054999999999998</v>
      </c>
      <c r="K31" s="14">
        <v>0.31986999999999999</v>
      </c>
      <c r="M31" s="12">
        <v>0.48571999999999999</v>
      </c>
      <c r="N31" s="14">
        <v>1E-3</v>
      </c>
      <c r="P31" s="36">
        <f t="shared" si="1"/>
        <v>0</v>
      </c>
      <c r="R31" s="21" t="s">
        <v>25</v>
      </c>
    </row>
    <row r="32" spans="2:18" x14ac:dyDescent="0.2">
      <c r="B32" s="7" t="s">
        <v>31</v>
      </c>
      <c r="C32" s="10" t="s">
        <v>32</v>
      </c>
      <c r="D32" s="17">
        <v>2000</v>
      </c>
      <c r="E32" s="14">
        <v>0.27050000000000002</v>
      </c>
      <c r="G32" s="12">
        <v>0.29254999999999998</v>
      </c>
      <c r="H32" s="18">
        <v>0.30475999999999998</v>
      </c>
      <c r="I32" s="18">
        <v>0.20949999999999999</v>
      </c>
      <c r="J32" s="18">
        <v>0.17304</v>
      </c>
      <c r="K32" s="14">
        <v>0.44780999999999999</v>
      </c>
      <c r="M32" s="12">
        <v>0.27477000000000001</v>
      </c>
      <c r="N32" s="14">
        <v>1E-3</v>
      </c>
      <c r="P32" s="36">
        <f t="shared" si="1"/>
        <v>0</v>
      </c>
      <c r="R32" s="21" t="s">
        <v>25</v>
      </c>
    </row>
    <row r="33" spans="2:18" x14ac:dyDescent="0.2">
      <c r="B33" s="7" t="s">
        <v>33</v>
      </c>
      <c r="C33" s="10" t="s">
        <v>34</v>
      </c>
      <c r="D33" s="17">
        <v>2000</v>
      </c>
      <c r="E33" s="14">
        <v>0.34499999999999997</v>
      </c>
      <c r="G33" s="12">
        <v>0.85106000000000004</v>
      </c>
      <c r="H33" s="18">
        <v>0.32618999999999998</v>
      </c>
      <c r="I33" s="18">
        <v>0.3352</v>
      </c>
      <c r="J33" s="18">
        <v>0.13478999999999999</v>
      </c>
      <c r="K33" s="14">
        <v>0.13131000000000001</v>
      </c>
      <c r="M33" s="12">
        <v>0.71975</v>
      </c>
      <c r="N33" s="14">
        <v>1E-3</v>
      </c>
      <c r="P33" s="36">
        <f t="shared" si="1"/>
        <v>0</v>
      </c>
      <c r="R33" s="21" t="s">
        <v>25</v>
      </c>
    </row>
    <row r="34" spans="2:18" x14ac:dyDescent="0.2">
      <c r="B34" s="7" t="s">
        <v>35</v>
      </c>
      <c r="C34" s="10" t="s">
        <v>36</v>
      </c>
      <c r="D34" s="17">
        <v>2000</v>
      </c>
      <c r="E34" s="14">
        <v>0.59950000000000003</v>
      </c>
      <c r="G34" s="12">
        <v>0.47605999999999998</v>
      </c>
      <c r="H34" s="18">
        <v>0.70238</v>
      </c>
      <c r="I34" s="18">
        <v>0.35196</v>
      </c>
      <c r="J34" s="18">
        <v>0.69035000000000002</v>
      </c>
      <c r="K34" s="14">
        <v>0.74073999999999995</v>
      </c>
      <c r="M34" s="12">
        <v>0.38878000000000001</v>
      </c>
      <c r="N34" s="14">
        <v>1E-3</v>
      </c>
      <c r="P34" s="36">
        <f t="shared" si="1"/>
        <v>0</v>
      </c>
      <c r="R34" s="21" t="s">
        <v>25</v>
      </c>
    </row>
    <row r="35" spans="2:18" x14ac:dyDescent="0.2">
      <c r="B35" s="7" t="s">
        <v>37</v>
      </c>
      <c r="C35" s="10" t="s">
        <v>38</v>
      </c>
      <c r="D35" s="17">
        <v>2000</v>
      </c>
      <c r="E35" s="14">
        <v>0.50649999999999995</v>
      </c>
      <c r="G35" s="12">
        <v>0.67818999999999996</v>
      </c>
      <c r="H35" s="18">
        <v>0.33571000000000001</v>
      </c>
      <c r="I35" s="18">
        <v>0.21229000000000001</v>
      </c>
      <c r="J35" s="18">
        <v>0.69399</v>
      </c>
      <c r="K35" s="14">
        <v>0.53871999999999998</v>
      </c>
      <c r="M35" s="12">
        <v>0.48170000000000002</v>
      </c>
      <c r="N35" s="14">
        <v>1E-3</v>
      </c>
      <c r="P35" s="36">
        <f t="shared" si="1"/>
        <v>0</v>
      </c>
      <c r="R35" s="21" t="s">
        <v>25</v>
      </c>
    </row>
    <row r="36" spans="2:18" x14ac:dyDescent="0.2">
      <c r="B36" s="7" t="s">
        <v>39</v>
      </c>
      <c r="C36" s="10" t="s">
        <v>40</v>
      </c>
      <c r="D36" s="17">
        <v>2000</v>
      </c>
      <c r="E36" s="14">
        <v>0.42149999999999999</v>
      </c>
      <c r="G36" s="12">
        <v>0.68883000000000005</v>
      </c>
      <c r="H36" s="18">
        <v>0.47381000000000001</v>
      </c>
      <c r="I36" s="18">
        <v>0.18715000000000001</v>
      </c>
      <c r="J36" s="18">
        <v>0.33879999999999999</v>
      </c>
      <c r="K36" s="14">
        <v>0.44444</v>
      </c>
      <c r="M36" s="12">
        <v>0.50168000000000001</v>
      </c>
      <c r="N36" s="14">
        <v>1E-3</v>
      </c>
      <c r="P36" s="36">
        <f t="shared" si="1"/>
        <v>0</v>
      </c>
      <c r="R36" s="21" t="s">
        <v>25</v>
      </c>
    </row>
    <row r="37" spans="2:18" x14ac:dyDescent="0.2">
      <c r="B37" s="7" t="s">
        <v>41</v>
      </c>
      <c r="C37" s="10" t="s">
        <v>42</v>
      </c>
      <c r="D37" s="17">
        <v>2000</v>
      </c>
      <c r="E37" s="14">
        <v>0.26250000000000001</v>
      </c>
      <c r="G37" s="12">
        <v>0.28722999999999999</v>
      </c>
      <c r="H37" s="18">
        <v>0.28810000000000002</v>
      </c>
      <c r="I37" s="18">
        <v>0.18436</v>
      </c>
      <c r="J37" s="18">
        <v>0.19853999999999999</v>
      </c>
      <c r="K37" s="14">
        <v>0.40740999999999999</v>
      </c>
      <c r="M37" s="12">
        <v>0.22305</v>
      </c>
      <c r="N37" s="14">
        <v>1E-3</v>
      </c>
      <c r="P37" s="36">
        <f t="shared" si="1"/>
        <v>0</v>
      </c>
      <c r="R37" s="21" t="s">
        <v>25</v>
      </c>
    </row>
    <row r="38" spans="2:18" x14ac:dyDescent="0.2">
      <c r="B38" s="7" t="s">
        <v>43</v>
      </c>
      <c r="C38" s="10" t="s">
        <v>44</v>
      </c>
      <c r="D38" s="17">
        <v>2000</v>
      </c>
      <c r="E38" s="14">
        <v>0.51400000000000001</v>
      </c>
      <c r="G38" s="12">
        <v>0.85638000000000003</v>
      </c>
      <c r="H38" s="18">
        <v>0.78095000000000003</v>
      </c>
      <c r="I38" s="18">
        <v>0.16200999999999999</v>
      </c>
      <c r="J38" s="18">
        <v>0.33515</v>
      </c>
      <c r="K38" s="14">
        <v>0.45790999999999998</v>
      </c>
      <c r="M38" s="12">
        <v>0.69437000000000004</v>
      </c>
      <c r="N38" s="14">
        <v>1E-3</v>
      </c>
      <c r="P38" s="36">
        <f t="shared" si="1"/>
        <v>0</v>
      </c>
      <c r="R38" s="21" t="s">
        <v>25</v>
      </c>
    </row>
    <row r="39" spans="2:18" x14ac:dyDescent="0.2">
      <c r="B39" s="22" t="s">
        <v>45</v>
      </c>
      <c r="C39" s="37" t="s">
        <v>46</v>
      </c>
      <c r="D39" s="40">
        <v>2000</v>
      </c>
      <c r="E39" s="39">
        <v>0.42349999999999999</v>
      </c>
      <c r="G39" s="38">
        <v>0.78722999999999999</v>
      </c>
      <c r="H39" s="41">
        <v>0.47143000000000002</v>
      </c>
      <c r="I39" s="41">
        <v>0.18994</v>
      </c>
      <c r="J39" s="41">
        <v>0.34791</v>
      </c>
      <c r="K39" s="39">
        <v>0.3165</v>
      </c>
      <c r="M39" s="38">
        <v>0.59728999999999999</v>
      </c>
      <c r="N39" s="39">
        <v>1E-3</v>
      </c>
      <c r="P39" s="36">
        <f t="shared" si="1"/>
        <v>0</v>
      </c>
      <c r="R39" s="33" t="s">
        <v>25</v>
      </c>
    </row>
    <row r="40" spans="2:18" x14ac:dyDescent="0.2"/>
    <row r="41" spans="2:18" x14ac:dyDescent="0.2"/>
    <row r="42" spans="2:18" x14ac:dyDescent="0.2">
      <c r="C42" s="31" t="s">
        <v>47</v>
      </c>
    </row>
    <row r="43" spans="2:18" x14ac:dyDescent="0.2">
      <c r="B43" s="6" t="s">
        <v>48</v>
      </c>
      <c r="C43" s="8" t="s">
        <v>49</v>
      </c>
      <c r="D43" s="15">
        <v>2000</v>
      </c>
      <c r="E43" s="13">
        <v>0.46</v>
      </c>
      <c r="G43" s="9">
        <v>0.88563999999999998</v>
      </c>
      <c r="H43" s="16">
        <v>0.53810000000000002</v>
      </c>
      <c r="I43" s="16">
        <v>0.46927000000000002</v>
      </c>
      <c r="J43" s="16">
        <v>0.1275</v>
      </c>
      <c r="K43" s="13">
        <v>0.41414000000000001</v>
      </c>
      <c r="M43" s="9">
        <v>0.75814000000000004</v>
      </c>
      <c r="N43" s="13">
        <v>1E-3</v>
      </c>
      <c r="P43" s="36">
        <f t="shared" ref="P43:P52" si="2">IFERROR(
AVERAGEIF($G$10:$K$10, "=x", G43:K43),
0) -
IFERROR(
AVERAGEIF($G$10:$K$10, "=o", G43:K43),
0)</f>
        <v>0</v>
      </c>
      <c r="R43" s="20" t="s">
        <v>25</v>
      </c>
    </row>
    <row r="44" spans="2:18" x14ac:dyDescent="0.2">
      <c r="B44" s="7" t="s">
        <v>50</v>
      </c>
      <c r="C44" s="10" t="s">
        <v>51</v>
      </c>
      <c r="D44" s="17">
        <v>2000</v>
      </c>
      <c r="E44" s="14">
        <v>0.59450000000000003</v>
      </c>
      <c r="G44" s="12">
        <v>0.31117</v>
      </c>
      <c r="H44" s="18">
        <v>0.68332999999999999</v>
      </c>
      <c r="I44" s="18">
        <v>0.62290999999999996</v>
      </c>
      <c r="J44" s="18">
        <v>0.68306</v>
      </c>
      <c r="K44" s="14">
        <v>0.62963000000000002</v>
      </c>
      <c r="M44" s="12">
        <v>0.37215999999999999</v>
      </c>
      <c r="N44" s="14">
        <v>1E-3</v>
      </c>
      <c r="P44" s="36">
        <f t="shared" si="2"/>
        <v>0</v>
      </c>
      <c r="R44" s="21" t="s">
        <v>25</v>
      </c>
    </row>
    <row r="45" spans="2:18" x14ac:dyDescent="0.2">
      <c r="B45" s="7" t="s">
        <v>52</v>
      </c>
      <c r="C45" s="10" t="s">
        <v>53</v>
      </c>
      <c r="D45" s="17">
        <v>2000</v>
      </c>
      <c r="E45" s="14">
        <v>0.58299999999999996</v>
      </c>
      <c r="G45" s="12">
        <v>0.51861999999999997</v>
      </c>
      <c r="H45" s="18">
        <v>0.49286000000000002</v>
      </c>
      <c r="I45" s="18">
        <v>0.48882999999999999</v>
      </c>
      <c r="J45" s="18">
        <v>0.79598999999999998</v>
      </c>
      <c r="K45" s="14">
        <v>0.51178000000000001</v>
      </c>
      <c r="M45" s="12">
        <v>0.30715999999999999</v>
      </c>
      <c r="N45" s="14">
        <v>1E-3</v>
      </c>
      <c r="P45" s="36">
        <f t="shared" si="2"/>
        <v>0</v>
      </c>
      <c r="R45" s="21" t="s">
        <v>25</v>
      </c>
    </row>
    <row r="46" spans="2:18" x14ac:dyDescent="0.2">
      <c r="B46" s="7" t="s">
        <v>54</v>
      </c>
      <c r="C46" s="10" t="s">
        <v>55</v>
      </c>
      <c r="D46" s="17">
        <v>2000</v>
      </c>
      <c r="E46" s="14">
        <v>0.3805</v>
      </c>
      <c r="G46" s="12">
        <v>0.83245000000000002</v>
      </c>
      <c r="H46" s="18">
        <v>0.52619000000000005</v>
      </c>
      <c r="I46" s="18">
        <v>0.29609000000000002</v>
      </c>
      <c r="J46" s="18">
        <v>0.16028999999999999</v>
      </c>
      <c r="K46" s="14">
        <v>0.11111</v>
      </c>
      <c r="M46" s="12">
        <v>0.72133999999999998</v>
      </c>
      <c r="N46" s="14">
        <v>1E-3</v>
      </c>
      <c r="P46" s="36">
        <f t="shared" si="2"/>
        <v>0</v>
      </c>
      <c r="R46" s="21" t="s">
        <v>25</v>
      </c>
    </row>
    <row r="47" spans="2:18" x14ac:dyDescent="0.2">
      <c r="B47" s="7" t="s">
        <v>56</v>
      </c>
      <c r="C47" s="10" t="s">
        <v>57</v>
      </c>
      <c r="D47" s="17">
        <v>2000</v>
      </c>
      <c r="E47" s="14">
        <v>0.36849999999999999</v>
      </c>
      <c r="G47" s="12">
        <v>0.68350999999999995</v>
      </c>
      <c r="H47" s="18">
        <v>0.35714000000000001</v>
      </c>
      <c r="I47" s="18">
        <v>0.28211999999999998</v>
      </c>
      <c r="J47" s="18">
        <v>0.30601</v>
      </c>
      <c r="K47" s="14">
        <v>0.20538999999999999</v>
      </c>
      <c r="M47" s="12">
        <v>0.47811999999999999</v>
      </c>
      <c r="N47" s="14">
        <v>1E-3</v>
      </c>
      <c r="P47" s="36">
        <f t="shared" si="2"/>
        <v>0</v>
      </c>
      <c r="R47" s="21" t="s">
        <v>25</v>
      </c>
    </row>
    <row r="48" spans="2:18" x14ac:dyDescent="0.2">
      <c r="B48" s="7" t="s">
        <v>58</v>
      </c>
      <c r="C48" s="10" t="s">
        <v>59</v>
      </c>
      <c r="D48" s="17">
        <v>2000</v>
      </c>
      <c r="E48" s="14">
        <v>0.51449999999999996</v>
      </c>
      <c r="G48" s="12">
        <v>0.49468000000000001</v>
      </c>
      <c r="H48" s="18">
        <v>0.65476000000000001</v>
      </c>
      <c r="I48" s="18">
        <v>0.50558999999999998</v>
      </c>
      <c r="J48" s="18">
        <v>0.32240000000000002</v>
      </c>
      <c r="K48" s="14">
        <v>0.70706999999999998</v>
      </c>
      <c r="M48" s="12">
        <v>0.38467000000000001</v>
      </c>
      <c r="N48" s="14">
        <v>1E-3</v>
      </c>
      <c r="P48" s="36">
        <f t="shared" si="2"/>
        <v>0</v>
      </c>
      <c r="R48" s="21" t="s">
        <v>25</v>
      </c>
    </row>
    <row r="49" spans="2:18" x14ac:dyDescent="0.2">
      <c r="B49" s="7" t="s">
        <v>60</v>
      </c>
      <c r="C49" s="10" t="s">
        <v>61</v>
      </c>
      <c r="D49" s="17">
        <v>2000</v>
      </c>
      <c r="E49" s="14">
        <v>0.62749999999999995</v>
      </c>
      <c r="G49" s="12">
        <v>0.29787000000000002</v>
      </c>
      <c r="H49" s="18">
        <v>0.68095000000000006</v>
      </c>
      <c r="I49" s="18">
        <v>0.54749000000000003</v>
      </c>
      <c r="J49" s="18">
        <v>0.82877999999999996</v>
      </c>
      <c r="K49" s="14">
        <v>0.69359999999999999</v>
      </c>
      <c r="M49" s="12">
        <v>0.53090999999999999</v>
      </c>
      <c r="N49" s="14">
        <v>1E-3</v>
      </c>
      <c r="P49" s="36">
        <f t="shared" si="2"/>
        <v>0</v>
      </c>
      <c r="R49" s="21" t="s">
        <v>25</v>
      </c>
    </row>
    <row r="50" spans="2:18" x14ac:dyDescent="0.2">
      <c r="B50" s="7" t="s">
        <v>62</v>
      </c>
      <c r="C50" s="10" t="s">
        <v>63</v>
      </c>
      <c r="D50" s="17">
        <v>2000</v>
      </c>
      <c r="E50" s="14">
        <v>0.65600000000000003</v>
      </c>
      <c r="G50" s="12">
        <v>0.26595999999999997</v>
      </c>
      <c r="H50" s="18">
        <v>0.68571000000000004</v>
      </c>
      <c r="I50" s="18">
        <v>0.50838000000000005</v>
      </c>
      <c r="J50" s="18">
        <v>0.85428000000000004</v>
      </c>
      <c r="K50" s="14">
        <v>0.91918999999999995</v>
      </c>
      <c r="M50" s="12">
        <v>0.65322999999999998</v>
      </c>
      <c r="N50" s="14">
        <v>1E-3</v>
      </c>
      <c r="P50" s="36">
        <f t="shared" si="2"/>
        <v>0</v>
      </c>
      <c r="R50" s="21" t="s">
        <v>25</v>
      </c>
    </row>
    <row r="51" spans="2:18" x14ac:dyDescent="0.2">
      <c r="B51" s="7" t="s">
        <v>64</v>
      </c>
      <c r="C51" s="10" t="s">
        <v>65</v>
      </c>
      <c r="D51" s="17">
        <v>2000</v>
      </c>
      <c r="E51" s="14">
        <v>0.32450000000000001</v>
      </c>
      <c r="G51" s="12">
        <v>0.68616999999999995</v>
      </c>
      <c r="H51" s="18">
        <v>0.27143</v>
      </c>
      <c r="I51" s="18">
        <v>0.32961000000000001</v>
      </c>
      <c r="J51" s="18">
        <v>0.20219000000000001</v>
      </c>
      <c r="K51" s="14">
        <v>0.16162000000000001</v>
      </c>
      <c r="M51" s="12">
        <v>0.52454999999999996</v>
      </c>
      <c r="N51" s="14">
        <v>1E-3</v>
      </c>
      <c r="P51" s="36">
        <f t="shared" si="2"/>
        <v>0</v>
      </c>
      <c r="R51" s="21" t="s">
        <v>25</v>
      </c>
    </row>
    <row r="52" spans="2:18" x14ac:dyDescent="0.2">
      <c r="B52" s="22" t="s">
        <v>66</v>
      </c>
      <c r="C52" s="37" t="s">
        <v>67</v>
      </c>
      <c r="D52" s="40">
        <v>2000</v>
      </c>
      <c r="E52" s="39">
        <v>0.33850000000000002</v>
      </c>
      <c r="G52" s="38">
        <v>0.67552999999999996</v>
      </c>
      <c r="H52" s="41">
        <v>0.31190000000000001</v>
      </c>
      <c r="I52" s="41">
        <v>0.34637000000000001</v>
      </c>
      <c r="J52" s="41">
        <v>0.15847</v>
      </c>
      <c r="K52" s="39">
        <v>0.27272999999999997</v>
      </c>
      <c r="M52" s="38">
        <v>0.51705999999999996</v>
      </c>
      <c r="N52" s="39">
        <v>1E-3</v>
      </c>
      <c r="P52" s="36">
        <f t="shared" si="2"/>
        <v>0</v>
      </c>
      <c r="R52" s="33" t="s">
        <v>25</v>
      </c>
    </row>
    <row r="53" spans="2:18" x14ac:dyDescent="0.2"/>
    <row r="54" spans="2:18" x14ac:dyDescent="0.2"/>
    <row r="55" spans="2:18" x14ac:dyDescent="0.2">
      <c r="C55" s="31" t="s">
        <v>68</v>
      </c>
    </row>
    <row r="56" spans="2:18" x14ac:dyDescent="0.2">
      <c r="B56" s="6" t="s">
        <v>69</v>
      </c>
      <c r="C56" s="8" t="s">
        <v>70</v>
      </c>
      <c r="D56" s="15">
        <v>2000</v>
      </c>
      <c r="E56" s="13">
        <v>0.58299999999999996</v>
      </c>
      <c r="G56" s="9">
        <v>0.49202000000000001</v>
      </c>
      <c r="H56" s="16">
        <v>0.86667000000000005</v>
      </c>
      <c r="I56" s="16">
        <v>6.4250000000000002E-2</v>
      </c>
      <c r="J56" s="16">
        <v>0.68123999999999996</v>
      </c>
      <c r="K56" s="13">
        <v>0.74073999999999995</v>
      </c>
      <c r="M56" s="9">
        <v>0.80242000000000002</v>
      </c>
      <c r="N56" s="13">
        <v>1E-3</v>
      </c>
      <c r="P56" s="36">
        <f t="shared" ref="P56:P63" si="3">IFERROR(
AVERAGEIF($G$10:$K$10, "=x", G56:K56),
0) -
IFERROR(
AVERAGEIF($G$10:$K$10, "=o", G56:K56),
0)</f>
        <v>0</v>
      </c>
      <c r="R56" s="20" t="s">
        <v>25</v>
      </c>
    </row>
    <row r="57" spans="2:18" x14ac:dyDescent="0.2">
      <c r="B57" s="7" t="s">
        <v>71</v>
      </c>
      <c r="C57" s="10" t="s">
        <v>72</v>
      </c>
      <c r="D57" s="17">
        <v>2000</v>
      </c>
      <c r="E57" s="14">
        <v>0.60399999999999998</v>
      </c>
      <c r="G57" s="12">
        <v>0.77127999999999997</v>
      </c>
      <c r="H57" s="18">
        <v>0.28571000000000002</v>
      </c>
      <c r="I57" s="18">
        <v>0.29887999999999998</v>
      </c>
      <c r="J57" s="18">
        <v>0.83970999999999996</v>
      </c>
      <c r="K57" s="14">
        <v>0.77441000000000004</v>
      </c>
      <c r="M57" s="12">
        <v>0.55400000000000005</v>
      </c>
      <c r="N57" s="14">
        <v>1E-3</v>
      </c>
      <c r="P57" s="36">
        <f t="shared" si="3"/>
        <v>0</v>
      </c>
      <c r="R57" s="21" t="s">
        <v>25</v>
      </c>
    </row>
    <row r="58" spans="2:18" x14ac:dyDescent="0.2">
      <c r="B58" s="7" t="s">
        <v>73</v>
      </c>
      <c r="C58" s="10" t="s">
        <v>74</v>
      </c>
      <c r="D58" s="17">
        <v>2000</v>
      </c>
      <c r="E58" s="14">
        <v>0.438</v>
      </c>
      <c r="G58" s="12">
        <v>0.64893999999999996</v>
      </c>
      <c r="H58" s="18">
        <v>0.33333000000000002</v>
      </c>
      <c r="I58" s="18">
        <v>0.44972000000000001</v>
      </c>
      <c r="J58" s="18">
        <v>0.47177000000000002</v>
      </c>
      <c r="K58" s="14">
        <v>0.24242</v>
      </c>
      <c r="M58" s="12">
        <v>0.40651999999999999</v>
      </c>
      <c r="N58" s="14">
        <v>1E-3</v>
      </c>
      <c r="P58" s="36">
        <f t="shared" si="3"/>
        <v>0</v>
      </c>
      <c r="R58" s="21" t="s">
        <v>25</v>
      </c>
    </row>
    <row r="59" spans="2:18" x14ac:dyDescent="0.2">
      <c r="B59" s="7" t="s">
        <v>75</v>
      </c>
      <c r="C59" s="10" t="s">
        <v>76</v>
      </c>
      <c r="D59" s="17">
        <v>2000</v>
      </c>
      <c r="E59" s="14">
        <v>0.48299999999999998</v>
      </c>
      <c r="G59" s="12">
        <v>0.67286999999999997</v>
      </c>
      <c r="H59" s="18">
        <v>0.10952000000000001</v>
      </c>
      <c r="I59" s="18">
        <v>0.34916000000000003</v>
      </c>
      <c r="J59" s="18">
        <v>0.70491999999999999</v>
      </c>
      <c r="K59" s="14">
        <v>0.52188999999999997</v>
      </c>
      <c r="M59" s="12">
        <v>0.59540000000000004</v>
      </c>
      <c r="N59" s="14">
        <v>1E-3</v>
      </c>
      <c r="P59" s="36">
        <f t="shared" si="3"/>
        <v>0</v>
      </c>
      <c r="R59" s="21" t="s">
        <v>25</v>
      </c>
    </row>
    <row r="60" spans="2:18" x14ac:dyDescent="0.2">
      <c r="B60" s="7" t="s">
        <v>77</v>
      </c>
      <c r="C60" s="10" t="s">
        <v>78</v>
      </c>
      <c r="D60" s="17">
        <v>2000</v>
      </c>
      <c r="E60" s="14">
        <v>0.48349999999999999</v>
      </c>
      <c r="G60" s="12">
        <v>0.85904000000000003</v>
      </c>
      <c r="H60" s="18">
        <v>0.10952000000000001</v>
      </c>
      <c r="I60" s="18">
        <v>0.13686999999999999</v>
      </c>
      <c r="J60" s="18">
        <v>0.86156999999999995</v>
      </c>
      <c r="K60" s="14">
        <v>0.25589000000000001</v>
      </c>
      <c r="M60" s="12">
        <v>0.75205</v>
      </c>
      <c r="N60" s="14">
        <v>1E-3</v>
      </c>
      <c r="P60" s="36">
        <f t="shared" si="3"/>
        <v>0</v>
      </c>
      <c r="R60" s="21" t="s">
        <v>25</v>
      </c>
    </row>
    <row r="61" spans="2:18" x14ac:dyDescent="0.2">
      <c r="B61" s="7" t="s">
        <v>79</v>
      </c>
      <c r="C61" s="10" t="s">
        <v>80</v>
      </c>
      <c r="D61" s="17">
        <v>2000</v>
      </c>
      <c r="E61" s="14">
        <v>0.48849999999999999</v>
      </c>
      <c r="G61" s="12">
        <v>0.51329999999999998</v>
      </c>
      <c r="H61" s="18">
        <v>0.29524</v>
      </c>
      <c r="I61" s="18">
        <v>0.12848999999999999</v>
      </c>
      <c r="J61" s="18">
        <v>0.67395000000000005</v>
      </c>
      <c r="K61" s="14">
        <v>0.82155</v>
      </c>
      <c r="M61" s="12">
        <v>0.69306000000000001</v>
      </c>
      <c r="N61" s="14">
        <v>1E-3</v>
      </c>
      <c r="P61" s="36">
        <f t="shared" si="3"/>
        <v>0</v>
      </c>
      <c r="R61" s="21" t="s">
        <v>25</v>
      </c>
    </row>
    <row r="62" spans="2:18" x14ac:dyDescent="0.2">
      <c r="B62" s="7" t="s">
        <v>81</v>
      </c>
      <c r="C62" s="10" t="s">
        <v>82</v>
      </c>
      <c r="D62" s="17">
        <v>2000</v>
      </c>
      <c r="E62" s="14">
        <v>0.34100000000000003</v>
      </c>
      <c r="G62" s="12">
        <v>0.82181000000000004</v>
      </c>
      <c r="H62" s="18">
        <v>0.25475999999999999</v>
      </c>
      <c r="I62" s="18">
        <v>0.15642</v>
      </c>
      <c r="J62" s="18">
        <v>0.29143999999999998</v>
      </c>
      <c r="K62" s="14">
        <v>0.16835</v>
      </c>
      <c r="M62" s="12">
        <v>0.66539000000000004</v>
      </c>
      <c r="N62" s="14">
        <v>1E-3</v>
      </c>
      <c r="P62" s="36">
        <f t="shared" si="3"/>
        <v>0</v>
      </c>
      <c r="R62" s="21" t="s">
        <v>25</v>
      </c>
    </row>
    <row r="63" spans="2:18" x14ac:dyDescent="0.2">
      <c r="B63" s="22" t="s">
        <v>83</v>
      </c>
      <c r="C63" s="37" t="s">
        <v>84</v>
      </c>
      <c r="D63" s="40">
        <v>2000</v>
      </c>
      <c r="E63" s="39">
        <v>0.44800000000000001</v>
      </c>
      <c r="G63" s="38">
        <v>0.85106000000000004</v>
      </c>
      <c r="H63" s="41">
        <v>0.28810000000000002</v>
      </c>
      <c r="I63" s="41">
        <v>0.34078000000000003</v>
      </c>
      <c r="J63" s="41">
        <v>0.49180000000000001</v>
      </c>
      <c r="K63" s="39">
        <v>0.21212</v>
      </c>
      <c r="M63" s="38">
        <v>0.63893999999999995</v>
      </c>
      <c r="N63" s="39">
        <v>1E-3</v>
      </c>
      <c r="P63" s="36">
        <f t="shared" si="3"/>
        <v>0</v>
      </c>
      <c r="R63" s="33" t="s">
        <v>25</v>
      </c>
    </row>
    <row r="64" spans="2:18" x14ac:dyDescent="0.2"/>
    <row r="65" spans="2:18" x14ac:dyDescent="0.2"/>
    <row r="66" spans="2:18" x14ac:dyDescent="0.2">
      <c r="C66" s="31" t="s">
        <v>85</v>
      </c>
    </row>
    <row r="67" spans="2:18" x14ac:dyDescent="0.2">
      <c r="B67" s="6" t="s">
        <v>86</v>
      </c>
      <c r="C67" s="8" t="s">
        <v>87</v>
      </c>
      <c r="D67" s="15">
        <v>2000</v>
      </c>
      <c r="E67" s="13">
        <v>0.34849999999999998</v>
      </c>
      <c r="G67" s="9">
        <v>0.46011000000000002</v>
      </c>
      <c r="H67" s="16">
        <v>0.32856999999999997</v>
      </c>
      <c r="I67" s="16">
        <v>0.27654000000000001</v>
      </c>
      <c r="J67" s="16">
        <v>0.38979999999999998</v>
      </c>
      <c r="K67" s="13">
        <v>0.24579000000000001</v>
      </c>
      <c r="M67" s="9">
        <v>0.21432000000000001</v>
      </c>
      <c r="N67" s="13">
        <v>1E-3</v>
      </c>
      <c r="P67" s="36">
        <f t="shared" ref="P67:P73" si="4">IFERROR(
AVERAGEIF($G$10:$K$10, "=x", G67:K67),
0) -
IFERROR(
AVERAGEIF($G$10:$K$10, "=o", G67:K67),
0)</f>
        <v>0</v>
      </c>
      <c r="R67" s="20" t="s">
        <v>100</v>
      </c>
    </row>
    <row r="68" spans="2:18" x14ac:dyDescent="0.2">
      <c r="B68" s="7" t="s">
        <v>88</v>
      </c>
      <c r="C68" s="10" t="s">
        <v>89</v>
      </c>
      <c r="D68" s="17">
        <v>2000</v>
      </c>
      <c r="E68" s="14">
        <v>0.1585</v>
      </c>
      <c r="G68" s="12">
        <v>9.5740000000000006E-2</v>
      </c>
      <c r="H68" s="18">
        <v>0.18570999999999999</v>
      </c>
      <c r="I68" s="18">
        <v>0.14246</v>
      </c>
      <c r="J68" s="18">
        <v>0.14571999999999999</v>
      </c>
      <c r="K68" s="14">
        <v>0.24242</v>
      </c>
      <c r="M68" s="12">
        <v>0.14668</v>
      </c>
      <c r="N68" s="14">
        <v>1E-3</v>
      </c>
      <c r="P68" s="36">
        <f t="shared" si="4"/>
        <v>0</v>
      </c>
      <c r="R68" s="21" t="s">
        <v>100</v>
      </c>
    </row>
    <row r="69" spans="2:18" x14ac:dyDescent="0.2">
      <c r="B69" s="7" t="s">
        <v>90</v>
      </c>
      <c r="C69" s="10" t="s">
        <v>91</v>
      </c>
      <c r="D69" s="17">
        <v>2000</v>
      </c>
      <c r="E69" s="14">
        <v>8.6999999999999994E-2</v>
      </c>
      <c r="G69" s="12">
        <v>4.521E-2</v>
      </c>
      <c r="H69" s="18">
        <v>0.11905</v>
      </c>
      <c r="I69" s="18">
        <v>9.7769999999999996E-2</v>
      </c>
      <c r="J69" s="18">
        <v>3.0970000000000001E-2</v>
      </c>
      <c r="K69" s="14">
        <v>0.18518999999999999</v>
      </c>
      <c r="M69" s="12">
        <v>0.15422</v>
      </c>
      <c r="N69" s="14">
        <v>1E-3</v>
      </c>
      <c r="P69" s="36">
        <f t="shared" si="4"/>
        <v>0</v>
      </c>
      <c r="R69" s="21" t="s">
        <v>100</v>
      </c>
    </row>
    <row r="70" spans="2:18" x14ac:dyDescent="0.2">
      <c r="B70" s="7" t="s">
        <v>92</v>
      </c>
      <c r="C70" s="10" t="s">
        <v>93</v>
      </c>
      <c r="D70" s="17">
        <v>2000</v>
      </c>
      <c r="E70" s="14">
        <v>0.13250000000000001</v>
      </c>
      <c r="G70" s="12">
        <v>0.17021</v>
      </c>
      <c r="H70" s="18">
        <v>0.14285999999999999</v>
      </c>
      <c r="I70" s="18">
        <v>0.15922</v>
      </c>
      <c r="J70" s="18">
        <v>9.1069999999999998E-2</v>
      </c>
      <c r="K70" s="14">
        <v>0.11448</v>
      </c>
      <c r="M70" s="12">
        <v>7.9140000000000002E-2</v>
      </c>
      <c r="N70" s="14">
        <v>2.64E-3</v>
      </c>
      <c r="P70" s="36">
        <f t="shared" si="4"/>
        <v>0</v>
      </c>
      <c r="R70" s="21" t="s">
        <v>100</v>
      </c>
    </row>
    <row r="71" spans="2:18" x14ac:dyDescent="0.2">
      <c r="B71" s="7" t="s">
        <v>94</v>
      </c>
      <c r="C71" s="10" t="s">
        <v>95</v>
      </c>
      <c r="D71" s="17">
        <v>2000</v>
      </c>
      <c r="E71" s="14">
        <v>0.1135</v>
      </c>
      <c r="G71" s="12">
        <v>0.10372000000000001</v>
      </c>
      <c r="H71" s="18">
        <v>0.14047999999999999</v>
      </c>
      <c r="I71" s="18">
        <v>0.12010999999999999</v>
      </c>
      <c r="J71" s="18">
        <v>9.1069999999999998E-2</v>
      </c>
      <c r="K71" s="14">
        <v>0.12121</v>
      </c>
      <c r="M71" s="12">
        <v>4.9410000000000003E-2</v>
      </c>
      <c r="N71" s="14">
        <v>0.16669999999999999</v>
      </c>
      <c r="P71" s="36">
        <f t="shared" si="4"/>
        <v>0</v>
      </c>
      <c r="R71" s="21" t="s">
        <v>100</v>
      </c>
    </row>
    <row r="72" spans="2:18" x14ac:dyDescent="0.2">
      <c r="B72" s="7" t="s">
        <v>96</v>
      </c>
      <c r="C72" s="10" t="s">
        <v>97</v>
      </c>
      <c r="D72" s="17">
        <v>2000</v>
      </c>
      <c r="E72" s="14">
        <v>0.10100000000000001</v>
      </c>
      <c r="G72" s="12">
        <v>7.1809999999999999E-2</v>
      </c>
      <c r="H72" s="18">
        <v>4.5240000000000002E-2</v>
      </c>
      <c r="I72" s="18">
        <v>9.7769999999999996E-2</v>
      </c>
      <c r="J72" s="18">
        <v>0.19308</v>
      </c>
      <c r="K72" s="14">
        <v>5.0509999999999999E-2</v>
      </c>
      <c r="M72" s="12">
        <v>0.14784</v>
      </c>
      <c r="N72" s="14">
        <v>1E-3</v>
      </c>
      <c r="P72" s="36">
        <f t="shared" si="4"/>
        <v>0</v>
      </c>
      <c r="R72" s="21" t="s">
        <v>100</v>
      </c>
    </row>
    <row r="73" spans="2:18" x14ac:dyDescent="0.2">
      <c r="B73" s="22" t="s">
        <v>98</v>
      </c>
      <c r="C73" s="37" t="s">
        <v>99</v>
      </c>
      <c r="D73" s="40">
        <v>2000</v>
      </c>
      <c r="E73" s="39">
        <v>5.8999999999999997E-2</v>
      </c>
      <c r="G73" s="38">
        <v>5.3190000000000001E-2</v>
      </c>
      <c r="H73" s="41">
        <v>3.8100000000000002E-2</v>
      </c>
      <c r="I73" s="41">
        <v>0.10614999999999999</v>
      </c>
      <c r="J73" s="41">
        <v>5.8290000000000002E-2</v>
      </c>
      <c r="K73" s="39">
        <v>4.0399999999999998E-2</v>
      </c>
      <c r="M73" s="38">
        <v>6.8049999999999999E-2</v>
      </c>
      <c r="N73" s="39">
        <v>1E-3</v>
      </c>
      <c r="P73" s="36">
        <f t="shared" si="4"/>
        <v>0</v>
      </c>
      <c r="R73" s="33" t="s">
        <v>100</v>
      </c>
    </row>
    <row r="74" spans="2:18" x14ac:dyDescent="0.2"/>
    <row r="75" spans="2:18" x14ac:dyDescent="0.2"/>
    <row r="76" spans="2:18" x14ac:dyDescent="0.2">
      <c r="C76" s="31" t="s">
        <v>101</v>
      </c>
    </row>
    <row r="77" spans="2:18" x14ac:dyDescent="0.2">
      <c r="B77" s="6" t="s">
        <v>102</v>
      </c>
      <c r="C77" s="8" t="s">
        <v>103</v>
      </c>
      <c r="D77" s="15">
        <v>2000</v>
      </c>
      <c r="E77" s="13">
        <v>0.17949999999999999</v>
      </c>
      <c r="G77" s="9">
        <v>6.3829999999999998E-2</v>
      </c>
      <c r="H77" s="16">
        <v>0.17380999999999999</v>
      </c>
      <c r="I77" s="16">
        <v>0.20391000000000001</v>
      </c>
      <c r="J77" s="16">
        <v>8.7429999999999994E-2</v>
      </c>
      <c r="K77" s="13">
        <v>0.47475000000000001</v>
      </c>
      <c r="M77" s="9">
        <v>0.41092000000000001</v>
      </c>
      <c r="N77" s="13">
        <v>1E-3</v>
      </c>
      <c r="P77" s="36">
        <f>IFERROR(
AVERAGEIF($G$10:$K$10, "=x", G77:K77),
0) -
IFERROR(
AVERAGEIF($G$10:$K$10, "=o", G77:K77),
0)</f>
        <v>0</v>
      </c>
      <c r="R77" s="20" t="s">
        <v>100</v>
      </c>
    </row>
    <row r="78" spans="2:18" x14ac:dyDescent="0.2">
      <c r="B78" s="7" t="s">
        <v>104</v>
      </c>
      <c r="C78" s="10" t="s">
        <v>105</v>
      </c>
      <c r="D78" s="17">
        <v>2000</v>
      </c>
      <c r="E78" s="14">
        <v>0.36099999999999999</v>
      </c>
      <c r="G78" s="12">
        <v>0.15690999999999999</v>
      </c>
      <c r="H78" s="18">
        <v>0.49286000000000002</v>
      </c>
      <c r="I78" s="18">
        <v>0.36871999999999999</v>
      </c>
      <c r="J78" s="18">
        <v>0.38797999999999999</v>
      </c>
      <c r="K78" s="14">
        <v>0.37374000000000002</v>
      </c>
      <c r="M78" s="12">
        <v>0.33595000000000003</v>
      </c>
      <c r="N78" s="14">
        <v>1E-3</v>
      </c>
      <c r="P78" s="36">
        <f>IFERROR(
AVERAGEIF($G$10:$K$10, "=x", G78:K78),
0) -
IFERROR(
AVERAGEIF($G$10:$K$10, "=o", G78:K78),
0)</f>
        <v>0</v>
      </c>
      <c r="R78" s="21" t="s">
        <v>100</v>
      </c>
    </row>
    <row r="79" spans="2:18" x14ac:dyDescent="0.2">
      <c r="B79" s="7" t="s">
        <v>106</v>
      </c>
      <c r="C79" s="10" t="s">
        <v>107</v>
      </c>
      <c r="D79" s="17">
        <v>2000</v>
      </c>
      <c r="E79" s="14">
        <v>0.32450000000000001</v>
      </c>
      <c r="G79" s="12">
        <v>0.43617</v>
      </c>
      <c r="H79" s="18">
        <v>0.27618999999999999</v>
      </c>
      <c r="I79" s="18">
        <v>0.32961000000000001</v>
      </c>
      <c r="J79" s="18">
        <v>0.38068999999999997</v>
      </c>
      <c r="K79" s="14">
        <v>0.14141000000000001</v>
      </c>
      <c r="M79" s="12">
        <v>0.29476000000000002</v>
      </c>
      <c r="N79" s="14">
        <v>1E-3</v>
      </c>
      <c r="P79" s="36">
        <f>IFERROR(
AVERAGEIF($G$10:$K$10, "=x", G79:K79),
0) -
IFERROR(
AVERAGEIF($G$10:$K$10, "=o", G79:K79),
0)</f>
        <v>0</v>
      </c>
      <c r="R79" s="21" t="s">
        <v>100</v>
      </c>
    </row>
    <row r="80" spans="2:18" x14ac:dyDescent="0.2">
      <c r="B80" s="22" t="s">
        <v>108</v>
      </c>
      <c r="C80" s="37" t="s">
        <v>109</v>
      </c>
      <c r="D80" s="40">
        <v>2000</v>
      </c>
      <c r="E80" s="39">
        <v>0.13500000000000001</v>
      </c>
      <c r="G80" s="38">
        <v>0.34309000000000001</v>
      </c>
      <c r="H80" s="41">
        <v>5.7140000000000003E-2</v>
      </c>
      <c r="I80" s="41">
        <v>9.7769999999999996E-2</v>
      </c>
      <c r="J80" s="41">
        <v>0.1439</v>
      </c>
      <c r="K80" s="39">
        <v>1.01E-2</v>
      </c>
      <c r="M80" s="38">
        <v>0.33299000000000001</v>
      </c>
      <c r="N80" s="39">
        <v>1E-3</v>
      </c>
      <c r="P80" s="36">
        <f>IFERROR(
AVERAGEIF($G$10:$K$10, "=x", G80:K80),
0) -
IFERROR(
AVERAGEIF($G$10:$K$10, "=o", G80:K80),
0)</f>
        <v>0</v>
      </c>
      <c r="R80" s="33" t="s">
        <v>100</v>
      </c>
    </row>
    <row r="81" spans="2:18" x14ac:dyDescent="0.2"/>
    <row r="82" spans="2:18" x14ac:dyDescent="0.2"/>
    <row r="83" spans="2:18" x14ac:dyDescent="0.2">
      <c r="C83" s="31" t="s">
        <v>110</v>
      </c>
    </row>
    <row r="84" spans="2:18" x14ac:dyDescent="0.2">
      <c r="B84" s="6" t="s">
        <v>111</v>
      </c>
      <c r="C84" s="8" t="s">
        <v>112</v>
      </c>
      <c r="D84" s="15">
        <v>2000</v>
      </c>
      <c r="E84" s="13">
        <v>0.62150000000000005</v>
      </c>
      <c r="G84" s="9">
        <v>0.65690999999999999</v>
      </c>
      <c r="H84" s="16">
        <v>0.70238</v>
      </c>
      <c r="I84" s="16">
        <v>0.55586999999999998</v>
      </c>
      <c r="J84" s="16">
        <v>0.61202000000000001</v>
      </c>
      <c r="K84" s="13">
        <v>0.55891999999999997</v>
      </c>
      <c r="M84" s="9">
        <v>0.14651</v>
      </c>
      <c r="N84" s="13">
        <v>1E-3</v>
      </c>
      <c r="P84" s="36">
        <f t="shared" ref="P84:P91" si="5">IFERROR(
AVERAGEIF($G$10:$K$10, "=x", G84:K84),
0) -
IFERROR(
AVERAGEIF($G$10:$K$10, "=o", G84:K84),
0)</f>
        <v>0</v>
      </c>
      <c r="R84" s="20" t="s">
        <v>100</v>
      </c>
    </row>
    <row r="85" spans="2:18" x14ac:dyDescent="0.2">
      <c r="B85" s="7" t="s">
        <v>113</v>
      </c>
      <c r="C85" s="10" t="s">
        <v>114</v>
      </c>
      <c r="D85" s="17">
        <v>2000</v>
      </c>
      <c r="E85" s="14">
        <v>0.40300000000000002</v>
      </c>
      <c r="G85" s="12">
        <v>0.56915000000000004</v>
      </c>
      <c r="H85" s="18">
        <v>0.35714000000000001</v>
      </c>
      <c r="I85" s="18">
        <v>0.37430000000000002</v>
      </c>
      <c r="J85" s="18">
        <v>0.42986999999999997</v>
      </c>
      <c r="K85" s="14">
        <v>0.24242</v>
      </c>
      <c r="M85" s="12">
        <v>0.32673000000000002</v>
      </c>
      <c r="N85" s="14">
        <v>1E-3</v>
      </c>
      <c r="P85" s="36">
        <f t="shared" si="5"/>
        <v>0</v>
      </c>
      <c r="R85" s="21" t="s">
        <v>100</v>
      </c>
    </row>
    <row r="86" spans="2:18" x14ac:dyDescent="0.2">
      <c r="B86" s="7" t="s">
        <v>115</v>
      </c>
      <c r="C86" s="10" t="s">
        <v>116</v>
      </c>
      <c r="D86" s="17">
        <v>2000</v>
      </c>
      <c r="E86" s="14">
        <v>0.20749999999999999</v>
      </c>
      <c r="G86" s="12">
        <v>0.33245000000000002</v>
      </c>
      <c r="H86" s="18">
        <v>0.16189999999999999</v>
      </c>
      <c r="I86" s="18">
        <v>0.23183999999999999</v>
      </c>
      <c r="J86" s="18">
        <v>0.21676000000000001</v>
      </c>
      <c r="K86" s="14">
        <v>6.7339999999999997E-2</v>
      </c>
      <c r="M86" s="12">
        <v>0.26511000000000001</v>
      </c>
      <c r="N86" s="14">
        <v>1E-3</v>
      </c>
      <c r="P86" s="36">
        <f t="shared" si="5"/>
        <v>0</v>
      </c>
      <c r="R86" s="21" t="s">
        <v>100</v>
      </c>
    </row>
    <row r="87" spans="2:18" x14ac:dyDescent="0.2">
      <c r="B87" s="7" t="s">
        <v>117</v>
      </c>
      <c r="C87" s="10" t="s">
        <v>118</v>
      </c>
      <c r="D87" s="17">
        <v>2000</v>
      </c>
      <c r="E87" s="14">
        <v>0.29499999999999998</v>
      </c>
      <c r="G87" s="12">
        <v>0.36170000000000002</v>
      </c>
      <c r="H87" s="18">
        <v>0.24285999999999999</v>
      </c>
      <c r="I87" s="18">
        <v>0.30447000000000002</v>
      </c>
      <c r="J87" s="18">
        <v>0.38979999999999998</v>
      </c>
      <c r="K87" s="14">
        <v>9.7640000000000005E-2</v>
      </c>
      <c r="M87" s="12">
        <v>0.29215999999999998</v>
      </c>
      <c r="N87" s="14">
        <v>1E-3</v>
      </c>
      <c r="P87" s="36">
        <f t="shared" si="5"/>
        <v>0</v>
      </c>
      <c r="R87" s="21" t="s">
        <v>100</v>
      </c>
    </row>
    <row r="88" spans="2:18" x14ac:dyDescent="0.2">
      <c r="B88" s="7" t="s">
        <v>119</v>
      </c>
      <c r="C88" s="10" t="s">
        <v>120</v>
      </c>
      <c r="D88" s="17">
        <v>2000</v>
      </c>
      <c r="E88" s="14">
        <v>0.37</v>
      </c>
      <c r="G88" s="12">
        <v>0.58777000000000001</v>
      </c>
      <c r="H88" s="18">
        <v>0.26429000000000002</v>
      </c>
      <c r="I88" s="18">
        <v>0.34916000000000003</v>
      </c>
      <c r="J88" s="18">
        <v>0.42986999999999997</v>
      </c>
      <c r="K88" s="14">
        <v>0.15825</v>
      </c>
      <c r="M88" s="12">
        <v>0.42952000000000001</v>
      </c>
      <c r="N88" s="14">
        <v>1E-3</v>
      </c>
      <c r="P88" s="36">
        <f t="shared" si="5"/>
        <v>0</v>
      </c>
      <c r="R88" s="21" t="s">
        <v>100</v>
      </c>
    </row>
    <row r="89" spans="2:18" x14ac:dyDescent="0.2">
      <c r="B89" s="7" t="s">
        <v>121</v>
      </c>
      <c r="C89" s="10" t="s">
        <v>122</v>
      </c>
      <c r="D89" s="17">
        <v>2000</v>
      </c>
      <c r="E89" s="14">
        <v>0.28649999999999998</v>
      </c>
      <c r="G89" s="12">
        <v>0.43351000000000001</v>
      </c>
      <c r="H89" s="18">
        <v>0.24762000000000001</v>
      </c>
      <c r="I89" s="18">
        <v>0.27095000000000002</v>
      </c>
      <c r="J89" s="18">
        <v>0.29871999999999999</v>
      </c>
      <c r="K89" s="14">
        <v>0.15151999999999999</v>
      </c>
      <c r="M89" s="12">
        <v>0.28199000000000002</v>
      </c>
      <c r="N89" s="14">
        <v>1E-3</v>
      </c>
      <c r="P89" s="36">
        <f t="shared" si="5"/>
        <v>0</v>
      </c>
      <c r="R89" s="21" t="s">
        <v>100</v>
      </c>
    </row>
    <row r="90" spans="2:18" x14ac:dyDescent="0.2">
      <c r="B90" s="7" t="s">
        <v>123</v>
      </c>
      <c r="C90" s="10" t="s">
        <v>124</v>
      </c>
      <c r="D90" s="17">
        <v>2000</v>
      </c>
      <c r="E90" s="14">
        <v>0.66400000000000003</v>
      </c>
      <c r="G90" s="12">
        <v>0.84309000000000001</v>
      </c>
      <c r="H90" s="18">
        <v>0.54762</v>
      </c>
      <c r="I90" s="18">
        <v>0.55306999999999995</v>
      </c>
      <c r="J90" s="18">
        <v>0.91620999999999997</v>
      </c>
      <c r="K90" s="14">
        <v>0.26935999999999999</v>
      </c>
      <c r="M90" s="12">
        <v>0.64685000000000004</v>
      </c>
      <c r="N90" s="14">
        <v>1E-3</v>
      </c>
      <c r="P90" s="36">
        <f t="shared" si="5"/>
        <v>0</v>
      </c>
      <c r="R90" s="21" t="s">
        <v>100</v>
      </c>
    </row>
    <row r="91" spans="2:18" x14ac:dyDescent="0.2">
      <c r="B91" s="22" t="s">
        <v>125</v>
      </c>
      <c r="C91" s="37" t="s">
        <v>126</v>
      </c>
      <c r="D91" s="40">
        <v>2000</v>
      </c>
      <c r="E91" s="39">
        <v>0.53400000000000003</v>
      </c>
      <c r="G91" s="38">
        <v>0.62766</v>
      </c>
      <c r="H91" s="41">
        <v>0.41904999999999998</v>
      </c>
      <c r="I91" s="41">
        <v>0.55866000000000005</v>
      </c>
      <c r="J91" s="41">
        <v>0.70491999999999999</v>
      </c>
      <c r="K91" s="39">
        <v>0.23232</v>
      </c>
      <c r="M91" s="38">
        <v>0.47260000000000002</v>
      </c>
      <c r="N91" s="39">
        <v>1E-3</v>
      </c>
      <c r="P91" s="36">
        <f t="shared" si="5"/>
        <v>0</v>
      </c>
      <c r="R91" s="33" t="s">
        <v>100</v>
      </c>
    </row>
    <row r="92" spans="2:18" x14ac:dyDescent="0.2"/>
    <row r="93" spans="2:18" x14ac:dyDescent="0.2"/>
    <row r="94" spans="2:18" x14ac:dyDescent="0.2">
      <c r="C94" s="31" t="s">
        <v>127</v>
      </c>
    </row>
    <row r="95" spans="2:18" x14ac:dyDescent="0.2">
      <c r="B95" s="6" t="s">
        <v>128</v>
      </c>
      <c r="C95" s="8" t="s">
        <v>129</v>
      </c>
      <c r="D95" s="15">
        <v>2000</v>
      </c>
      <c r="E95" s="13">
        <v>0.71699999999999997</v>
      </c>
      <c r="G95" s="9">
        <v>0.71809000000000001</v>
      </c>
      <c r="H95" s="16">
        <v>0.67142999999999997</v>
      </c>
      <c r="I95" s="16">
        <v>0.61173</v>
      </c>
      <c r="J95" s="16">
        <v>0.90346000000000004</v>
      </c>
      <c r="K95" s="13">
        <v>0.56228999999999996</v>
      </c>
      <c r="M95" s="9">
        <v>0.34116999999999997</v>
      </c>
      <c r="N95" s="13">
        <v>1E-3</v>
      </c>
      <c r="P95" s="36">
        <f t="shared" ref="P95:P102" si="6">IFERROR(
AVERAGEIF($G$10:$K$10, "=x", G95:K95),
0) -
IFERROR(
AVERAGEIF($G$10:$K$10, "=o", G95:K95),
0)</f>
        <v>0</v>
      </c>
      <c r="R95" s="20" t="s">
        <v>100</v>
      </c>
    </row>
    <row r="96" spans="2:18" x14ac:dyDescent="0.2">
      <c r="B96" s="7" t="s">
        <v>130</v>
      </c>
      <c r="C96" s="10" t="s">
        <v>131</v>
      </c>
      <c r="D96" s="17">
        <v>2000</v>
      </c>
      <c r="E96" s="14">
        <v>0.63149999999999995</v>
      </c>
      <c r="G96" s="12">
        <v>0.81116999999999995</v>
      </c>
      <c r="H96" s="18">
        <v>0.75475999999999999</v>
      </c>
      <c r="I96" s="18">
        <v>0.50838000000000005</v>
      </c>
      <c r="J96" s="18">
        <v>0.59199000000000002</v>
      </c>
      <c r="K96" s="14">
        <v>0.45118000000000003</v>
      </c>
      <c r="M96" s="12">
        <v>0.35998999999999998</v>
      </c>
      <c r="N96" s="14">
        <v>1E-3</v>
      </c>
      <c r="P96" s="36">
        <f t="shared" si="6"/>
        <v>0</v>
      </c>
      <c r="R96" s="21" t="s">
        <v>100</v>
      </c>
    </row>
    <row r="97" spans="2:18" x14ac:dyDescent="0.2">
      <c r="B97" s="7" t="s">
        <v>132</v>
      </c>
      <c r="C97" s="10" t="s">
        <v>133</v>
      </c>
      <c r="D97" s="17">
        <v>2000</v>
      </c>
      <c r="E97" s="14">
        <v>0.748</v>
      </c>
      <c r="G97" s="12">
        <v>0.68084999999999996</v>
      </c>
      <c r="H97" s="18">
        <v>0.83570999999999995</v>
      </c>
      <c r="I97" s="18">
        <v>0.68156000000000005</v>
      </c>
      <c r="J97" s="18">
        <v>0.71038000000000001</v>
      </c>
      <c r="K97" s="14">
        <v>0.85858999999999996</v>
      </c>
      <c r="M97" s="12">
        <v>0.17774000000000001</v>
      </c>
      <c r="N97" s="14">
        <v>1E-3</v>
      </c>
      <c r="P97" s="36">
        <f t="shared" si="6"/>
        <v>0</v>
      </c>
      <c r="R97" s="21" t="s">
        <v>100</v>
      </c>
    </row>
    <row r="98" spans="2:18" x14ac:dyDescent="0.2">
      <c r="B98" s="7" t="s">
        <v>134</v>
      </c>
      <c r="C98" s="10" t="s">
        <v>135</v>
      </c>
      <c r="D98" s="17">
        <v>2000</v>
      </c>
      <c r="E98" s="14">
        <v>0.73450000000000004</v>
      </c>
      <c r="G98" s="12">
        <v>0.86968000000000001</v>
      </c>
      <c r="H98" s="18">
        <v>0.74761999999999995</v>
      </c>
      <c r="I98" s="18">
        <v>0.81006</v>
      </c>
      <c r="J98" s="18">
        <v>0.67942000000000002</v>
      </c>
      <c r="K98" s="14">
        <v>0.55556000000000005</v>
      </c>
      <c r="M98" s="12">
        <v>0.31412000000000001</v>
      </c>
      <c r="N98" s="14">
        <v>1E-3</v>
      </c>
      <c r="P98" s="36">
        <f t="shared" si="6"/>
        <v>0</v>
      </c>
      <c r="R98" s="21" t="s">
        <v>100</v>
      </c>
    </row>
    <row r="99" spans="2:18" x14ac:dyDescent="0.2">
      <c r="B99" s="7" t="s">
        <v>136</v>
      </c>
      <c r="C99" s="10" t="s">
        <v>137</v>
      </c>
      <c r="D99" s="17">
        <v>2000</v>
      </c>
      <c r="E99" s="14">
        <v>0.67349999999999999</v>
      </c>
      <c r="G99" s="12">
        <v>0.47339999999999999</v>
      </c>
      <c r="H99" s="18">
        <v>0.68810000000000004</v>
      </c>
      <c r="I99" s="18">
        <v>0.68435999999999997</v>
      </c>
      <c r="J99" s="18">
        <v>0.76685000000000003</v>
      </c>
      <c r="K99" s="14">
        <v>0.72053999999999996</v>
      </c>
      <c r="M99" s="12">
        <v>0.29344999999999999</v>
      </c>
      <c r="N99" s="14">
        <v>1E-3</v>
      </c>
      <c r="P99" s="36">
        <f t="shared" si="6"/>
        <v>0</v>
      </c>
      <c r="R99" s="21" t="s">
        <v>100</v>
      </c>
    </row>
    <row r="100" spans="2:18" x14ac:dyDescent="0.2">
      <c r="B100" s="7" t="s">
        <v>138</v>
      </c>
      <c r="C100" s="10" t="s">
        <v>139</v>
      </c>
      <c r="D100" s="17">
        <v>2000</v>
      </c>
      <c r="E100" s="14">
        <v>0.66</v>
      </c>
      <c r="G100" s="12">
        <v>0.63031999999999999</v>
      </c>
      <c r="H100" s="18">
        <v>0.84762000000000004</v>
      </c>
      <c r="I100" s="18">
        <v>0.87709000000000004</v>
      </c>
      <c r="J100" s="18">
        <v>0.51002000000000003</v>
      </c>
      <c r="K100" s="14">
        <v>0.44780999999999999</v>
      </c>
      <c r="M100" s="12">
        <v>0.42927999999999999</v>
      </c>
      <c r="N100" s="14">
        <v>1E-3</v>
      </c>
      <c r="P100" s="36">
        <f t="shared" si="6"/>
        <v>0</v>
      </c>
      <c r="R100" s="21" t="s">
        <v>100</v>
      </c>
    </row>
    <row r="101" spans="2:18" x14ac:dyDescent="0.2">
      <c r="B101" s="7" t="s">
        <v>140</v>
      </c>
      <c r="C101" s="10" t="s">
        <v>141</v>
      </c>
      <c r="D101" s="17">
        <v>2000</v>
      </c>
      <c r="E101" s="14">
        <v>0.80449999999999999</v>
      </c>
      <c r="G101" s="12">
        <v>0.72872000000000003</v>
      </c>
      <c r="H101" s="18">
        <v>0.82142999999999999</v>
      </c>
      <c r="I101" s="18">
        <v>0.82123000000000002</v>
      </c>
      <c r="J101" s="18">
        <v>0.87614000000000003</v>
      </c>
      <c r="K101" s="14">
        <v>0.72391000000000005</v>
      </c>
      <c r="M101" s="12">
        <v>0.15223</v>
      </c>
      <c r="N101" s="14">
        <v>1E-3</v>
      </c>
      <c r="P101" s="36">
        <f t="shared" si="6"/>
        <v>0</v>
      </c>
      <c r="R101" s="21" t="s">
        <v>100</v>
      </c>
    </row>
    <row r="102" spans="2:18" x14ac:dyDescent="0.2">
      <c r="B102" s="22" t="s">
        <v>142</v>
      </c>
      <c r="C102" s="37" t="s">
        <v>143</v>
      </c>
      <c r="D102" s="40">
        <v>2000</v>
      </c>
      <c r="E102" s="39">
        <v>0.64949999999999997</v>
      </c>
      <c r="G102" s="38">
        <v>0.58245000000000002</v>
      </c>
      <c r="H102" s="41">
        <v>0.75714000000000004</v>
      </c>
      <c r="I102" s="41">
        <v>0.62570000000000003</v>
      </c>
      <c r="J102" s="41">
        <v>0.52641000000000004</v>
      </c>
      <c r="K102" s="39">
        <v>0.83838000000000001</v>
      </c>
      <c r="M102" s="38">
        <v>0.31197000000000003</v>
      </c>
      <c r="N102" s="39">
        <v>1E-3</v>
      </c>
      <c r="P102" s="36">
        <f t="shared" si="6"/>
        <v>0</v>
      </c>
      <c r="R102" s="33" t="s">
        <v>100</v>
      </c>
    </row>
    <row r="103" spans="2:18" x14ac:dyDescent="0.2"/>
    <row r="104" spans="2:18" x14ac:dyDescent="0.2"/>
    <row r="105" spans="2:18" x14ac:dyDescent="0.2">
      <c r="C105" s="31" t="s">
        <v>144</v>
      </c>
    </row>
    <row r="106" spans="2:18" x14ac:dyDescent="0.2">
      <c r="B106" s="6" t="s">
        <v>145</v>
      </c>
      <c r="C106" s="8" t="s">
        <v>146</v>
      </c>
      <c r="D106" s="15">
        <v>2000</v>
      </c>
      <c r="E106" s="13">
        <v>0.66249999999999998</v>
      </c>
      <c r="G106" s="9">
        <v>0.64627999999999997</v>
      </c>
      <c r="H106" s="16">
        <v>0.84762000000000004</v>
      </c>
      <c r="I106" s="16">
        <v>0.68994</v>
      </c>
      <c r="J106" s="16">
        <v>0.67030999999999996</v>
      </c>
      <c r="K106" s="13">
        <v>0.37374000000000002</v>
      </c>
      <c r="M106" s="9">
        <v>0.47388000000000002</v>
      </c>
      <c r="N106" s="13">
        <v>1E-3</v>
      </c>
      <c r="P106" s="36">
        <f t="shared" ref="P106:P112" si="7">IFERROR(
AVERAGEIF($G$10:$K$10, "=x", G106:K106),
0) -
IFERROR(
AVERAGEIF($G$10:$K$10, "=o", G106:K106),
0)</f>
        <v>0</v>
      </c>
      <c r="R106" s="20" t="s">
        <v>100</v>
      </c>
    </row>
    <row r="107" spans="2:18" x14ac:dyDescent="0.2">
      <c r="B107" s="7" t="s">
        <v>147</v>
      </c>
      <c r="C107" s="10" t="s">
        <v>148</v>
      </c>
      <c r="D107" s="17">
        <v>2000</v>
      </c>
      <c r="E107" s="14">
        <v>0.56850000000000001</v>
      </c>
      <c r="G107" s="12">
        <v>0.52925999999999995</v>
      </c>
      <c r="H107" s="18">
        <v>0.6119</v>
      </c>
      <c r="I107" s="18">
        <v>0.44134000000000001</v>
      </c>
      <c r="J107" s="18">
        <v>0.50638000000000005</v>
      </c>
      <c r="K107" s="14">
        <v>0.82491999999999999</v>
      </c>
      <c r="M107" s="12">
        <v>0.38357999999999998</v>
      </c>
      <c r="N107" s="14">
        <v>1E-3</v>
      </c>
      <c r="P107" s="36">
        <f t="shared" si="7"/>
        <v>0</v>
      </c>
      <c r="R107" s="21" t="s">
        <v>100</v>
      </c>
    </row>
    <row r="108" spans="2:18" x14ac:dyDescent="0.2">
      <c r="B108" s="7" t="s">
        <v>149</v>
      </c>
      <c r="C108" s="10" t="s">
        <v>150</v>
      </c>
      <c r="D108" s="17">
        <v>2000</v>
      </c>
      <c r="E108" s="14">
        <v>0.33200000000000002</v>
      </c>
      <c r="G108" s="12">
        <v>0.42553000000000002</v>
      </c>
      <c r="H108" s="18">
        <v>0.22142999999999999</v>
      </c>
      <c r="I108" s="18">
        <v>5.8659999999999997E-2</v>
      </c>
      <c r="J108" s="18">
        <v>0.65573999999999999</v>
      </c>
      <c r="K108" s="14">
        <v>0.10101</v>
      </c>
      <c r="M108" s="12">
        <v>0.59708000000000006</v>
      </c>
      <c r="N108" s="14">
        <v>1E-3</v>
      </c>
      <c r="P108" s="36">
        <f t="shared" si="7"/>
        <v>0</v>
      </c>
      <c r="R108" s="21" t="s">
        <v>100</v>
      </c>
    </row>
    <row r="109" spans="2:18" x14ac:dyDescent="0.2">
      <c r="B109" s="7" t="s">
        <v>151</v>
      </c>
      <c r="C109" s="10" t="s">
        <v>152</v>
      </c>
      <c r="D109" s="17">
        <v>2000</v>
      </c>
      <c r="E109" s="14">
        <v>0.23400000000000001</v>
      </c>
      <c r="G109" s="12">
        <v>0.23404</v>
      </c>
      <c r="H109" s="18">
        <v>0.18809999999999999</v>
      </c>
      <c r="I109" s="18">
        <v>9.2179999999999998E-2</v>
      </c>
      <c r="J109" s="18">
        <v>0.42986999999999997</v>
      </c>
      <c r="K109" s="14">
        <v>0.10774</v>
      </c>
      <c r="M109" s="12">
        <v>0.33768999999999999</v>
      </c>
      <c r="N109" s="14">
        <v>1E-3</v>
      </c>
      <c r="P109" s="36">
        <f t="shared" si="7"/>
        <v>0</v>
      </c>
      <c r="R109" s="21" t="s">
        <v>100</v>
      </c>
    </row>
    <row r="110" spans="2:18" x14ac:dyDescent="0.2">
      <c r="B110" s="7" t="s">
        <v>153</v>
      </c>
      <c r="C110" s="10" t="s">
        <v>154</v>
      </c>
      <c r="D110" s="17">
        <v>2000</v>
      </c>
      <c r="E110" s="14">
        <v>0.26900000000000002</v>
      </c>
      <c r="G110" s="12">
        <v>0.23138</v>
      </c>
      <c r="H110" s="18">
        <v>0.21190000000000001</v>
      </c>
      <c r="I110" s="18">
        <v>8.659E-2</v>
      </c>
      <c r="J110" s="18">
        <v>0.54462999999999995</v>
      </c>
      <c r="K110" s="14">
        <v>0.10774</v>
      </c>
      <c r="M110" s="12">
        <v>0.45804</v>
      </c>
      <c r="N110" s="14">
        <v>1E-3</v>
      </c>
      <c r="P110" s="36">
        <f t="shared" si="7"/>
        <v>0</v>
      </c>
      <c r="R110" s="21" t="s">
        <v>100</v>
      </c>
    </row>
    <row r="111" spans="2:18" x14ac:dyDescent="0.2">
      <c r="B111" s="7" t="s">
        <v>155</v>
      </c>
      <c r="C111" s="10" t="s">
        <v>156</v>
      </c>
      <c r="D111" s="17">
        <v>2000</v>
      </c>
      <c r="E111" s="14">
        <v>0.61399999999999999</v>
      </c>
      <c r="G111" s="12">
        <v>0.54254999999999998</v>
      </c>
      <c r="H111" s="18">
        <v>0.85238000000000003</v>
      </c>
      <c r="I111" s="18">
        <v>0.86872000000000005</v>
      </c>
      <c r="J111" s="18">
        <v>0.40619</v>
      </c>
      <c r="K111" s="14">
        <v>0.44444</v>
      </c>
      <c r="M111" s="12">
        <v>0.46253</v>
      </c>
      <c r="N111" s="14">
        <v>1E-3</v>
      </c>
      <c r="P111" s="36">
        <f t="shared" si="7"/>
        <v>0</v>
      </c>
      <c r="R111" s="21" t="s">
        <v>100</v>
      </c>
    </row>
    <row r="112" spans="2:18" x14ac:dyDescent="0.2">
      <c r="B112" s="22" t="s">
        <v>157</v>
      </c>
      <c r="C112" s="37" t="s">
        <v>158</v>
      </c>
      <c r="D112" s="40">
        <v>2000</v>
      </c>
      <c r="E112" s="39">
        <v>0.39200000000000002</v>
      </c>
      <c r="G112" s="38">
        <v>0.35904000000000003</v>
      </c>
      <c r="H112" s="41">
        <v>0.59048</v>
      </c>
      <c r="I112" s="41">
        <v>0.53351999999999999</v>
      </c>
      <c r="J112" s="41">
        <v>0.23679</v>
      </c>
      <c r="K112" s="39">
        <v>0.26935999999999999</v>
      </c>
      <c r="M112" s="38">
        <v>0.35369</v>
      </c>
      <c r="N112" s="39">
        <v>1E-3</v>
      </c>
      <c r="P112" s="36">
        <f t="shared" si="7"/>
        <v>0</v>
      </c>
      <c r="R112" s="33" t="s">
        <v>100</v>
      </c>
    </row>
    <row r="113" spans="2:18" x14ac:dyDescent="0.2"/>
    <row r="114" spans="2:18" x14ac:dyDescent="0.2"/>
    <row r="115" spans="2:18" x14ac:dyDescent="0.2">
      <c r="C115" s="31" t="s">
        <v>159</v>
      </c>
    </row>
    <row r="116" spans="2:18" x14ac:dyDescent="0.2">
      <c r="B116" s="6" t="s">
        <v>160</v>
      </c>
      <c r="C116" s="8" t="s">
        <v>161</v>
      </c>
      <c r="D116" s="15">
        <v>2000</v>
      </c>
      <c r="E116" s="13">
        <v>0.52249999999999996</v>
      </c>
      <c r="G116" s="9">
        <v>0.15426000000000001</v>
      </c>
      <c r="H116" s="16">
        <v>0.44524000000000002</v>
      </c>
      <c r="I116" s="16">
        <v>0.68156000000000005</v>
      </c>
      <c r="J116" s="16">
        <v>0.83606999999999998</v>
      </c>
      <c r="K116" s="13">
        <v>0.3266</v>
      </c>
      <c r="M116" s="9">
        <v>0.68181000000000003</v>
      </c>
      <c r="N116" s="13">
        <v>1E-3</v>
      </c>
      <c r="P116" s="36">
        <f t="shared" ref="P116:P122" si="8">IFERROR(
AVERAGEIF($G$10:$K$10, "=x", G116:K116),
0) -
IFERROR(
AVERAGEIF($G$10:$K$10, "=o", G116:K116),
0)</f>
        <v>0</v>
      </c>
      <c r="R116" s="20" t="s">
        <v>100</v>
      </c>
    </row>
    <row r="117" spans="2:18" x14ac:dyDescent="0.2">
      <c r="B117" s="7" t="s">
        <v>162</v>
      </c>
      <c r="C117" s="10" t="s">
        <v>163</v>
      </c>
      <c r="D117" s="17">
        <v>2000</v>
      </c>
      <c r="E117" s="14">
        <v>0.59899999999999998</v>
      </c>
      <c r="G117" s="12">
        <v>0.36702000000000001</v>
      </c>
      <c r="H117" s="18">
        <v>0.54762</v>
      </c>
      <c r="I117" s="18">
        <v>0.64803999999999995</v>
      </c>
      <c r="J117" s="18">
        <v>0.80691999999999997</v>
      </c>
      <c r="K117" s="14">
        <v>0.52188999999999997</v>
      </c>
      <c r="M117" s="12">
        <v>0.43990000000000001</v>
      </c>
      <c r="N117" s="14">
        <v>1E-3</v>
      </c>
      <c r="P117" s="36">
        <f t="shared" si="8"/>
        <v>0</v>
      </c>
      <c r="R117" s="21" t="s">
        <v>100</v>
      </c>
    </row>
    <row r="118" spans="2:18" x14ac:dyDescent="0.2">
      <c r="B118" s="7" t="s">
        <v>164</v>
      </c>
      <c r="C118" s="10" t="s">
        <v>165</v>
      </c>
      <c r="D118" s="17">
        <v>2000</v>
      </c>
      <c r="E118" s="14">
        <v>0.42799999999999999</v>
      </c>
      <c r="G118" s="12">
        <v>0.22073999999999999</v>
      </c>
      <c r="H118" s="18">
        <v>0.40952</v>
      </c>
      <c r="I118" s="18">
        <v>0.58101000000000003</v>
      </c>
      <c r="J118" s="18">
        <v>0.46629999999999999</v>
      </c>
      <c r="K118" s="14">
        <v>0.46128000000000002</v>
      </c>
      <c r="M118" s="12">
        <v>0.36026999999999998</v>
      </c>
      <c r="N118" s="14">
        <v>1E-3</v>
      </c>
      <c r="P118" s="36">
        <f t="shared" si="8"/>
        <v>0</v>
      </c>
      <c r="R118" s="21" t="s">
        <v>100</v>
      </c>
    </row>
    <row r="119" spans="2:18" x14ac:dyDescent="0.2">
      <c r="B119" s="7" t="s">
        <v>166</v>
      </c>
      <c r="C119" s="10" t="s">
        <v>167</v>
      </c>
      <c r="D119" s="17">
        <v>2000</v>
      </c>
      <c r="E119" s="14">
        <v>0.26250000000000001</v>
      </c>
      <c r="G119" s="12">
        <v>0.10638</v>
      </c>
      <c r="H119" s="18">
        <v>0.15237999999999999</v>
      </c>
      <c r="I119" s="18">
        <v>0.37708999999999998</v>
      </c>
      <c r="J119" s="18">
        <v>0.22950999999999999</v>
      </c>
      <c r="K119" s="14">
        <v>0.53871999999999998</v>
      </c>
      <c r="M119" s="12">
        <v>0.43234</v>
      </c>
      <c r="N119" s="14">
        <v>1E-3</v>
      </c>
      <c r="P119" s="36">
        <f t="shared" si="8"/>
        <v>0</v>
      </c>
      <c r="R119" s="21" t="s">
        <v>100</v>
      </c>
    </row>
    <row r="120" spans="2:18" x14ac:dyDescent="0.2">
      <c r="B120" s="7" t="s">
        <v>168</v>
      </c>
      <c r="C120" s="10" t="s">
        <v>169</v>
      </c>
      <c r="D120" s="17">
        <v>2000</v>
      </c>
      <c r="E120" s="14">
        <v>0.27900000000000003</v>
      </c>
      <c r="G120" s="12">
        <v>9.0429999999999996E-2</v>
      </c>
      <c r="H120" s="18">
        <v>0.24762000000000001</v>
      </c>
      <c r="I120" s="18">
        <v>0.31006</v>
      </c>
      <c r="J120" s="18">
        <v>0.18032999999999999</v>
      </c>
      <c r="K120" s="14">
        <v>0.70706999999999998</v>
      </c>
      <c r="M120" s="12">
        <v>0.61663999999999997</v>
      </c>
      <c r="N120" s="14">
        <v>1E-3</v>
      </c>
      <c r="P120" s="36">
        <f t="shared" si="8"/>
        <v>0</v>
      </c>
      <c r="R120" s="21" t="s">
        <v>100</v>
      </c>
    </row>
    <row r="121" spans="2:18" x14ac:dyDescent="0.2">
      <c r="B121" s="7" t="s">
        <v>170</v>
      </c>
      <c r="C121" s="10" t="s">
        <v>171</v>
      </c>
      <c r="D121" s="17">
        <v>2000</v>
      </c>
      <c r="E121" s="14">
        <v>0.41349999999999998</v>
      </c>
      <c r="G121" s="12">
        <v>0.18883</v>
      </c>
      <c r="H121" s="18">
        <v>0.36667</v>
      </c>
      <c r="I121" s="18">
        <v>0.70391000000000004</v>
      </c>
      <c r="J121" s="18">
        <v>0.43715999999999999</v>
      </c>
      <c r="K121" s="14">
        <v>0.37036999999999998</v>
      </c>
      <c r="M121" s="12">
        <v>0.51507999999999998</v>
      </c>
      <c r="N121" s="14">
        <v>1E-3</v>
      </c>
      <c r="P121" s="36">
        <f t="shared" si="8"/>
        <v>0</v>
      </c>
      <c r="R121" s="21" t="s">
        <v>100</v>
      </c>
    </row>
    <row r="122" spans="2:18" x14ac:dyDescent="0.2">
      <c r="B122" s="22" t="s">
        <v>172</v>
      </c>
      <c r="C122" s="37" t="s">
        <v>173</v>
      </c>
      <c r="D122" s="40">
        <v>2000</v>
      </c>
      <c r="E122" s="39">
        <v>0.50449999999999995</v>
      </c>
      <c r="G122" s="38">
        <v>0.20479</v>
      </c>
      <c r="H122" s="41">
        <v>0.49286000000000002</v>
      </c>
      <c r="I122" s="41">
        <v>0.73184000000000005</v>
      </c>
      <c r="J122" s="41">
        <v>0.67213000000000001</v>
      </c>
      <c r="K122" s="39">
        <v>0.3165</v>
      </c>
      <c r="M122" s="38">
        <v>0.52705000000000002</v>
      </c>
      <c r="N122" s="39">
        <v>1E-3</v>
      </c>
      <c r="P122" s="36">
        <f t="shared" si="8"/>
        <v>0</v>
      </c>
      <c r="R122" s="33" t="s">
        <v>100</v>
      </c>
    </row>
    <row r="123" spans="2:18" x14ac:dyDescent="0.2"/>
    <row r="124" spans="2:18" x14ac:dyDescent="0.2"/>
    <row r="125" spans="2:18" x14ac:dyDescent="0.2">
      <c r="C125" s="31" t="s">
        <v>174</v>
      </c>
    </row>
    <row r="126" spans="2:18" x14ac:dyDescent="0.2">
      <c r="B126" s="6" t="s">
        <v>175</v>
      </c>
      <c r="C126" s="8" t="s">
        <v>176</v>
      </c>
      <c r="D126" s="15">
        <v>2000</v>
      </c>
      <c r="E126" s="13">
        <v>0.63800000000000001</v>
      </c>
      <c r="G126" s="9">
        <v>0.69415000000000004</v>
      </c>
      <c r="H126" s="16">
        <v>0.79762</v>
      </c>
      <c r="I126" s="16">
        <v>0.61173</v>
      </c>
      <c r="J126" s="16">
        <v>0.42986999999999997</v>
      </c>
      <c r="K126" s="13">
        <v>0.75758000000000003</v>
      </c>
      <c r="M126" s="9">
        <v>0.36775000000000002</v>
      </c>
      <c r="N126" s="13">
        <v>1E-3</v>
      </c>
      <c r="P126" s="36">
        <f t="shared" ref="P126:P131" si="9">IFERROR(
AVERAGEIF($G$10:$K$10, "=x", G126:K126),
0) -
IFERROR(
AVERAGEIF($G$10:$K$10, "=o", G126:K126),
0)</f>
        <v>0</v>
      </c>
      <c r="R126" s="20" t="s">
        <v>100</v>
      </c>
    </row>
    <row r="127" spans="2:18" x14ac:dyDescent="0.2">
      <c r="B127" s="7" t="s">
        <v>177</v>
      </c>
      <c r="C127" s="10" t="s">
        <v>178</v>
      </c>
      <c r="D127" s="17">
        <v>2000</v>
      </c>
      <c r="E127" s="14">
        <v>0.46899999999999997</v>
      </c>
      <c r="G127" s="12">
        <v>0.51063999999999998</v>
      </c>
      <c r="H127" s="18">
        <v>0.63332999999999995</v>
      </c>
      <c r="I127" s="18">
        <v>0.46089000000000002</v>
      </c>
      <c r="J127" s="18">
        <v>0.24954000000000001</v>
      </c>
      <c r="K127" s="14">
        <v>0.59933000000000003</v>
      </c>
      <c r="M127" s="12">
        <v>0.38379000000000002</v>
      </c>
      <c r="N127" s="14">
        <v>1E-3</v>
      </c>
      <c r="P127" s="36">
        <f t="shared" si="9"/>
        <v>0</v>
      </c>
      <c r="R127" s="21" t="s">
        <v>100</v>
      </c>
    </row>
    <row r="128" spans="2:18" x14ac:dyDescent="0.2">
      <c r="B128" s="7" t="s">
        <v>179</v>
      </c>
      <c r="C128" s="10" t="s">
        <v>180</v>
      </c>
      <c r="D128" s="17">
        <v>2000</v>
      </c>
      <c r="E128" s="14">
        <v>0.47299999999999998</v>
      </c>
      <c r="G128" s="12">
        <v>0.51063999999999998</v>
      </c>
      <c r="H128" s="18">
        <v>0.68095000000000006</v>
      </c>
      <c r="I128" s="18">
        <v>0.54469000000000001</v>
      </c>
      <c r="J128" s="18">
        <v>0.14754</v>
      </c>
      <c r="K128" s="14">
        <v>0.64646000000000003</v>
      </c>
      <c r="M128" s="12">
        <v>0.53341000000000005</v>
      </c>
      <c r="N128" s="14">
        <v>1E-3</v>
      </c>
      <c r="P128" s="36">
        <f t="shared" si="9"/>
        <v>0</v>
      </c>
      <c r="R128" s="21" t="s">
        <v>100</v>
      </c>
    </row>
    <row r="129" spans="2:18" x14ac:dyDescent="0.2">
      <c r="B129" s="7" t="s">
        <v>181</v>
      </c>
      <c r="C129" s="10" t="s">
        <v>182</v>
      </c>
      <c r="D129" s="17">
        <v>2000</v>
      </c>
      <c r="E129" s="14">
        <v>0.372</v>
      </c>
      <c r="G129" s="12">
        <v>0.31914999999999999</v>
      </c>
      <c r="H129" s="18">
        <v>0.16428999999999999</v>
      </c>
      <c r="I129" s="18">
        <v>0.30447000000000002</v>
      </c>
      <c r="J129" s="18">
        <v>0.73770000000000002</v>
      </c>
      <c r="K129" s="14">
        <v>0.13805000000000001</v>
      </c>
      <c r="M129" s="12">
        <v>0.59965000000000002</v>
      </c>
      <c r="N129" s="14">
        <v>1E-3</v>
      </c>
      <c r="P129" s="36">
        <f t="shared" si="9"/>
        <v>0</v>
      </c>
      <c r="R129" s="21" t="s">
        <v>100</v>
      </c>
    </row>
    <row r="130" spans="2:18" x14ac:dyDescent="0.2">
      <c r="B130" s="7" t="s">
        <v>183</v>
      </c>
      <c r="C130" s="10" t="s">
        <v>184</v>
      </c>
      <c r="D130" s="17">
        <v>2000</v>
      </c>
      <c r="E130" s="14">
        <v>0.57299999999999995</v>
      </c>
      <c r="G130" s="12">
        <v>0.67552999999999996</v>
      </c>
      <c r="H130" s="18">
        <v>0.44524000000000002</v>
      </c>
      <c r="I130" s="18">
        <v>0.43296000000000001</v>
      </c>
      <c r="J130" s="18">
        <v>0.87795999999999996</v>
      </c>
      <c r="K130" s="14">
        <v>0.22896</v>
      </c>
      <c r="M130" s="12">
        <v>0.64900000000000002</v>
      </c>
      <c r="N130" s="14">
        <v>1E-3</v>
      </c>
      <c r="P130" s="36">
        <f t="shared" si="9"/>
        <v>0</v>
      </c>
      <c r="R130" s="21" t="s">
        <v>100</v>
      </c>
    </row>
    <row r="131" spans="2:18" x14ac:dyDescent="0.2">
      <c r="B131" s="22" t="s">
        <v>185</v>
      </c>
      <c r="C131" s="37" t="s">
        <v>186</v>
      </c>
      <c r="D131" s="40">
        <v>2000</v>
      </c>
      <c r="E131" s="39">
        <v>0.45700000000000002</v>
      </c>
      <c r="G131" s="38">
        <v>0.48404000000000003</v>
      </c>
      <c r="H131" s="41">
        <v>0.63332999999999995</v>
      </c>
      <c r="I131" s="41">
        <v>0.51117000000000001</v>
      </c>
      <c r="J131" s="41">
        <v>0.16392999999999999</v>
      </c>
      <c r="K131" s="39">
        <v>0.64983000000000002</v>
      </c>
      <c r="M131" s="38">
        <v>0.4859</v>
      </c>
      <c r="N131" s="39">
        <v>1E-3</v>
      </c>
      <c r="P131" s="36">
        <f t="shared" si="9"/>
        <v>0</v>
      </c>
      <c r="R131" s="33" t="s">
        <v>100</v>
      </c>
    </row>
    <row r="132" spans="2:18" x14ac:dyDescent="0.2"/>
    <row r="133" spans="2:18" x14ac:dyDescent="0.2"/>
    <row r="134" spans="2:18" x14ac:dyDescent="0.2">
      <c r="C134" s="31" t="s">
        <v>187</v>
      </c>
    </row>
    <row r="135" spans="2:18" x14ac:dyDescent="0.2">
      <c r="B135" s="6" t="s">
        <v>188</v>
      </c>
      <c r="C135" s="8" t="s">
        <v>189</v>
      </c>
      <c r="D135" s="15">
        <v>2000</v>
      </c>
      <c r="E135" s="13">
        <v>0.65049999999999997</v>
      </c>
      <c r="G135" s="9">
        <v>0.83245000000000002</v>
      </c>
      <c r="H135" s="16">
        <v>0.60475999999999996</v>
      </c>
      <c r="I135" s="16">
        <v>0.79049999999999998</v>
      </c>
      <c r="J135" s="16">
        <v>0.67213000000000001</v>
      </c>
      <c r="K135" s="13">
        <v>0.27609</v>
      </c>
      <c r="M135" s="9">
        <v>0.55635999999999997</v>
      </c>
      <c r="N135" s="13">
        <v>1E-3</v>
      </c>
      <c r="P135" s="36">
        <f t="shared" ref="P135:P140" si="10">IFERROR(
AVERAGEIF($G$10:$K$10, "=x", G135:K135),
0) -
IFERROR(
AVERAGEIF($G$10:$K$10, "=o", G135:K135),
0)</f>
        <v>0</v>
      </c>
      <c r="R135" s="20" t="s">
        <v>100</v>
      </c>
    </row>
    <row r="136" spans="2:18" x14ac:dyDescent="0.2">
      <c r="B136" s="7" t="s">
        <v>190</v>
      </c>
      <c r="C136" s="10" t="s">
        <v>191</v>
      </c>
      <c r="D136" s="17">
        <v>2000</v>
      </c>
      <c r="E136" s="14">
        <v>0.63100000000000001</v>
      </c>
      <c r="G136" s="12">
        <v>0.59309000000000001</v>
      </c>
      <c r="H136" s="18">
        <v>0.5</v>
      </c>
      <c r="I136" s="18">
        <v>0.70950000000000002</v>
      </c>
      <c r="J136" s="18">
        <v>0.87250000000000005</v>
      </c>
      <c r="K136" s="14">
        <v>0.32323000000000002</v>
      </c>
      <c r="M136" s="12">
        <v>0.54927000000000004</v>
      </c>
      <c r="N136" s="14">
        <v>1E-3</v>
      </c>
      <c r="P136" s="36">
        <f t="shared" si="10"/>
        <v>0</v>
      </c>
      <c r="R136" s="21" t="s">
        <v>100</v>
      </c>
    </row>
    <row r="137" spans="2:18" x14ac:dyDescent="0.2">
      <c r="B137" s="7" t="s">
        <v>192</v>
      </c>
      <c r="C137" s="10" t="s">
        <v>193</v>
      </c>
      <c r="D137" s="17">
        <v>2000</v>
      </c>
      <c r="E137" s="14">
        <v>0.74450000000000005</v>
      </c>
      <c r="G137" s="12">
        <v>0.83245000000000002</v>
      </c>
      <c r="H137" s="18">
        <v>0.69762000000000002</v>
      </c>
      <c r="I137" s="18">
        <v>0.84636999999999996</v>
      </c>
      <c r="J137" s="18">
        <v>0.87067000000000005</v>
      </c>
      <c r="K137" s="14">
        <v>0.34343000000000001</v>
      </c>
      <c r="M137" s="12">
        <v>0.52724000000000004</v>
      </c>
      <c r="N137" s="14">
        <v>1E-3</v>
      </c>
      <c r="P137" s="36">
        <f t="shared" si="10"/>
        <v>0</v>
      </c>
      <c r="R137" s="21" t="s">
        <v>100</v>
      </c>
    </row>
    <row r="138" spans="2:18" x14ac:dyDescent="0.2">
      <c r="B138" s="7" t="s">
        <v>194</v>
      </c>
      <c r="C138" s="10" t="s">
        <v>195</v>
      </c>
      <c r="D138" s="17">
        <v>2000</v>
      </c>
      <c r="E138" s="14">
        <v>0.61</v>
      </c>
      <c r="G138" s="12">
        <v>0.66488999999999998</v>
      </c>
      <c r="H138" s="18">
        <v>0.75</v>
      </c>
      <c r="I138" s="18">
        <v>0.39665</v>
      </c>
      <c r="J138" s="18">
        <v>0.50273000000000001</v>
      </c>
      <c r="K138" s="14">
        <v>0.79798000000000002</v>
      </c>
      <c r="M138" s="12">
        <v>0.40133000000000002</v>
      </c>
      <c r="N138" s="14">
        <v>1E-3</v>
      </c>
      <c r="P138" s="36">
        <f t="shared" si="10"/>
        <v>0</v>
      </c>
      <c r="R138" s="21" t="s">
        <v>100</v>
      </c>
    </row>
    <row r="139" spans="2:18" x14ac:dyDescent="0.2">
      <c r="B139" s="7" t="s">
        <v>196</v>
      </c>
      <c r="C139" s="10" t="s">
        <v>197</v>
      </c>
      <c r="D139" s="17">
        <v>2000</v>
      </c>
      <c r="E139" s="14">
        <v>0.62949999999999995</v>
      </c>
      <c r="G139" s="12">
        <v>0.88031999999999999</v>
      </c>
      <c r="H139" s="18">
        <v>0.62143000000000004</v>
      </c>
      <c r="I139" s="18">
        <v>0.68156000000000005</v>
      </c>
      <c r="J139" s="18">
        <v>0.62841999999999998</v>
      </c>
      <c r="K139" s="14">
        <v>0.26262999999999997</v>
      </c>
      <c r="M139" s="12">
        <v>0.61768999999999996</v>
      </c>
      <c r="N139" s="14">
        <v>1E-3</v>
      </c>
      <c r="P139" s="36">
        <f t="shared" si="10"/>
        <v>0</v>
      </c>
      <c r="R139" s="21" t="s">
        <v>100</v>
      </c>
    </row>
    <row r="140" spans="2:18" x14ac:dyDescent="0.2">
      <c r="B140" s="22" t="s">
        <v>198</v>
      </c>
      <c r="C140" s="37" t="s">
        <v>199</v>
      </c>
      <c r="D140" s="40">
        <v>2000</v>
      </c>
      <c r="E140" s="39">
        <v>0.8105</v>
      </c>
      <c r="G140" s="38">
        <v>0.76063999999999998</v>
      </c>
      <c r="H140" s="41">
        <v>0.83809999999999996</v>
      </c>
      <c r="I140" s="41">
        <v>0.68435999999999997</v>
      </c>
      <c r="J140" s="41">
        <v>0.85246</v>
      </c>
      <c r="K140" s="39">
        <v>0.90908999999999995</v>
      </c>
      <c r="M140" s="38">
        <v>0.22473000000000001</v>
      </c>
      <c r="N140" s="39">
        <v>1E-3</v>
      </c>
      <c r="P140" s="36">
        <f t="shared" si="10"/>
        <v>0</v>
      </c>
      <c r="R140" s="33" t="s">
        <v>100</v>
      </c>
    </row>
    <row r="141" spans="2:18" x14ac:dyDescent="0.2"/>
    <row r="142" spans="2:18" x14ac:dyDescent="0.2"/>
    <row r="143" spans="2:18" x14ac:dyDescent="0.2">
      <c r="C143" s="31" t="s">
        <v>200</v>
      </c>
    </row>
    <row r="144" spans="2:18" x14ac:dyDescent="0.2">
      <c r="B144" s="6" t="s">
        <v>201</v>
      </c>
      <c r="C144" s="8" t="s">
        <v>202</v>
      </c>
      <c r="D144" s="15">
        <v>2000</v>
      </c>
      <c r="E144" s="13">
        <v>0.59350000000000003</v>
      </c>
      <c r="G144" s="9">
        <v>0.81915000000000004</v>
      </c>
      <c r="H144" s="16">
        <v>0.50951999999999997</v>
      </c>
      <c r="I144" s="16">
        <v>0.39665</v>
      </c>
      <c r="J144" s="16">
        <v>0.71038000000000001</v>
      </c>
      <c r="K144" s="13">
        <v>0.44780999999999999</v>
      </c>
      <c r="M144" s="9">
        <v>0.42249999999999999</v>
      </c>
      <c r="N144" s="13">
        <v>1E-3</v>
      </c>
      <c r="P144" s="36">
        <f t="shared" ref="P144:P149" si="11">IFERROR(
AVERAGEIF($G$10:$K$10, "=x", G144:K144),
0) -
IFERROR(
AVERAGEIF($G$10:$K$10, "=o", G144:K144),
0)</f>
        <v>0</v>
      </c>
      <c r="R144" s="20" t="s">
        <v>100</v>
      </c>
    </row>
    <row r="145" spans="2:18" x14ac:dyDescent="0.2">
      <c r="B145" s="7" t="s">
        <v>203</v>
      </c>
      <c r="C145" s="10" t="s">
        <v>204</v>
      </c>
      <c r="D145" s="17">
        <v>2000</v>
      </c>
      <c r="E145" s="14">
        <v>0.49049999999999999</v>
      </c>
      <c r="G145" s="12">
        <v>0.55052999999999996</v>
      </c>
      <c r="H145" s="18">
        <v>0.41428999999999999</v>
      </c>
      <c r="I145" s="18">
        <v>0.43296000000000001</v>
      </c>
      <c r="J145" s="18">
        <v>0.66849000000000003</v>
      </c>
      <c r="K145" s="14">
        <v>0.26262999999999997</v>
      </c>
      <c r="M145" s="12">
        <v>0.40586</v>
      </c>
      <c r="N145" s="14">
        <v>1E-3</v>
      </c>
      <c r="P145" s="36">
        <f t="shared" si="11"/>
        <v>0</v>
      </c>
      <c r="R145" s="21" t="s">
        <v>100</v>
      </c>
    </row>
    <row r="146" spans="2:18" x14ac:dyDescent="0.2">
      <c r="B146" s="7" t="s">
        <v>205</v>
      </c>
      <c r="C146" s="10" t="s">
        <v>206</v>
      </c>
      <c r="D146" s="17">
        <v>2000</v>
      </c>
      <c r="E146" s="14">
        <v>0.34499999999999997</v>
      </c>
      <c r="G146" s="12">
        <v>0.59043000000000001</v>
      </c>
      <c r="H146" s="18">
        <v>0.22381000000000001</v>
      </c>
      <c r="I146" s="18">
        <v>0.14246</v>
      </c>
      <c r="J146" s="18">
        <v>0.52641000000000004</v>
      </c>
      <c r="K146" s="14">
        <v>0.11448</v>
      </c>
      <c r="M146" s="12">
        <v>0.47594999999999998</v>
      </c>
      <c r="N146" s="14">
        <v>1E-3</v>
      </c>
      <c r="P146" s="36">
        <f t="shared" si="11"/>
        <v>0</v>
      </c>
      <c r="R146" s="21" t="s">
        <v>100</v>
      </c>
    </row>
    <row r="147" spans="2:18" x14ac:dyDescent="0.2">
      <c r="B147" s="7" t="s">
        <v>207</v>
      </c>
      <c r="C147" s="10" t="s">
        <v>208</v>
      </c>
      <c r="D147" s="17">
        <v>2000</v>
      </c>
      <c r="E147" s="14">
        <v>0.5</v>
      </c>
      <c r="G147" s="12">
        <v>0.27128000000000002</v>
      </c>
      <c r="H147" s="18">
        <v>0.74524000000000001</v>
      </c>
      <c r="I147" s="18">
        <v>0.70669999999999999</v>
      </c>
      <c r="J147" s="18">
        <v>0.34426000000000001</v>
      </c>
      <c r="K147" s="14">
        <v>0.48148000000000002</v>
      </c>
      <c r="M147" s="12">
        <v>0.47395999999999999</v>
      </c>
      <c r="N147" s="14">
        <v>1E-3</v>
      </c>
      <c r="P147" s="36">
        <f t="shared" si="11"/>
        <v>0</v>
      </c>
      <c r="R147" s="21" t="s">
        <v>100</v>
      </c>
    </row>
    <row r="148" spans="2:18" x14ac:dyDescent="0.2">
      <c r="B148" s="7" t="s">
        <v>209</v>
      </c>
      <c r="C148" s="10" t="s">
        <v>210</v>
      </c>
      <c r="D148" s="17">
        <v>2000</v>
      </c>
      <c r="E148" s="14">
        <v>0.54700000000000004</v>
      </c>
      <c r="G148" s="12">
        <v>0.57181000000000004</v>
      </c>
      <c r="H148" s="18">
        <v>0.54762</v>
      </c>
      <c r="I148" s="18">
        <v>0.44972000000000001</v>
      </c>
      <c r="J148" s="18">
        <v>0.64663000000000004</v>
      </c>
      <c r="K148" s="14">
        <v>0.44780999999999999</v>
      </c>
      <c r="M148" s="12">
        <v>0.19882</v>
      </c>
      <c r="N148" s="14">
        <v>1E-3</v>
      </c>
      <c r="P148" s="36">
        <f t="shared" si="11"/>
        <v>0</v>
      </c>
      <c r="R148" s="21" t="s">
        <v>100</v>
      </c>
    </row>
    <row r="149" spans="2:18" x14ac:dyDescent="0.2">
      <c r="B149" s="22" t="s">
        <v>211</v>
      </c>
      <c r="C149" s="37" t="s">
        <v>212</v>
      </c>
      <c r="D149" s="40">
        <v>2000</v>
      </c>
      <c r="E149" s="39">
        <v>0.45100000000000001</v>
      </c>
      <c r="G149" s="38">
        <v>0.52127999999999997</v>
      </c>
      <c r="H149" s="41">
        <v>0.45</v>
      </c>
      <c r="I149" s="41">
        <v>0.35754000000000002</v>
      </c>
      <c r="J149" s="41">
        <v>0.53734000000000004</v>
      </c>
      <c r="K149" s="39">
        <v>0.3165</v>
      </c>
      <c r="M149" s="38">
        <v>0.22084000000000001</v>
      </c>
      <c r="N149" s="39">
        <v>1E-3</v>
      </c>
      <c r="P149" s="36">
        <f t="shared" si="11"/>
        <v>0</v>
      </c>
      <c r="R149" s="33" t="s">
        <v>100</v>
      </c>
    </row>
    <row r="150" spans="2:18" x14ac:dyDescent="0.2"/>
    <row r="151" spans="2:18" x14ac:dyDescent="0.2"/>
    <row r="152" spans="2:18" x14ac:dyDescent="0.2">
      <c r="C152" s="31" t="s">
        <v>213</v>
      </c>
    </row>
    <row r="153" spans="2:18" x14ac:dyDescent="0.2">
      <c r="B153" s="6" t="s">
        <v>214</v>
      </c>
      <c r="C153" s="8" t="s">
        <v>215</v>
      </c>
      <c r="D153" s="15">
        <v>2000</v>
      </c>
      <c r="E153" s="13">
        <v>0.29399999999999998</v>
      </c>
      <c r="G153" s="9">
        <v>0.29787000000000002</v>
      </c>
      <c r="H153" s="16">
        <v>0.33333000000000002</v>
      </c>
      <c r="I153" s="16">
        <v>0.17598</v>
      </c>
      <c r="J153" s="16">
        <v>0.37705</v>
      </c>
      <c r="K153" s="13">
        <v>0.22222</v>
      </c>
      <c r="M153" s="9">
        <v>0.20107</v>
      </c>
      <c r="N153" s="13">
        <v>1E-3</v>
      </c>
      <c r="P153" s="36">
        <f t="shared" ref="P153:P159" si="12">IFERROR(
AVERAGEIF($G$10:$K$10, "=x", G153:K153),
0) -
IFERROR(
AVERAGEIF($G$10:$K$10, "=o", G153:K153),
0)</f>
        <v>0</v>
      </c>
      <c r="R153" s="20" t="s">
        <v>100</v>
      </c>
    </row>
    <row r="154" spans="2:18" x14ac:dyDescent="0.2">
      <c r="B154" s="7" t="s">
        <v>216</v>
      </c>
      <c r="C154" s="10" t="s">
        <v>217</v>
      </c>
      <c r="D154" s="17">
        <v>2000</v>
      </c>
      <c r="E154" s="14">
        <v>0.42649999999999999</v>
      </c>
      <c r="G154" s="12">
        <v>0.45745000000000002</v>
      </c>
      <c r="H154" s="18">
        <v>0.41666999999999998</v>
      </c>
      <c r="I154" s="18">
        <v>0.45251000000000002</v>
      </c>
      <c r="J154" s="18">
        <v>0.40619</v>
      </c>
      <c r="K154" s="14">
        <v>0.40740999999999999</v>
      </c>
      <c r="M154" s="12">
        <v>5.126E-2</v>
      </c>
      <c r="N154" s="14">
        <v>0.40643000000000001</v>
      </c>
      <c r="P154" s="36">
        <f t="shared" si="12"/>
        <v>0</v>
      </c>
      <c r="R154" s="21" t="s">
        <v>100</v>
      </c>
    </row>
    <row r="155" spans="2:18" x14ac:dyDescent="0.2">
      <c r="B155" s="7" t="s">
        <v>218</v>
      </c>
      <c r="C155" s="10" t="s">
        <v>219</v>
      </c>
      <c r="D155" s="17">
        <v>2000</v>
      </c>
      <c r="E155" s="14">
        <v>0.27950000000000003</v>
      </c>
      <c r="G155" s="12">
        <v>0.24468000000000001</v>
      </c>
      <c r="H155" s="18">
        <v>0.25</v>
      </c>
      <c r="I155" s="18">
        <v>0.37151000000000001</v>
      </c>
      <c r="J155" s="18">
        <v>0.21676000000000001</v>
      </c>
      <c r="K155" s="14">
        <v>0.37036999999999998</v>
      </c>
      <c r="M155" s="12">
        <v>0.15475</v>
      </c>
      <c r="N155" s="14">
        <v>1E-3</v>
      </c>
      <c r="P155" s="36">
        <f t="shared" si="12"/>
        <v>0</v>
      </c>
      <c r="R155" s="21" t="s">
        <v>100</v>
      </c>
    </row>
    <row r="156" spans="2:18" x14ac:dyDescent="0.2">
      <c r="B156" s="7" t="s">
        <v>220</v>
      </c>
      <c r="C156" s="10" t="s">
        <v>221</v>
      </c>
      <c r="D156" s="17">
        <v>2000</v>
      </c>
      <c r="E156" s="14">
        <v>0.56100000000000005</v>
      </c>
      <c r="G156" s="12">
        <v>0.48137999999999997</v>
      </c>
      <c r="H156" s="18">
        <v>0.54523999999999995</v>
      </c>
      <c r="I156" s="18">
        <v>0.49162</v>
      </c>
      <c r="J156" s="18">
        <v>0.63388</v>
      </c>
      <c r="K156" s="14">
        <v>0.63300000000000001</v>
      </c>
      <c r="M156" s="12">
        <v>0.1525</v>
      </c>
      <c r="N156" s="14">
        <v>1E-3</v>
      </c>
      <c r="P156" s="36">
        <f t="shared" si="12"/>
        <v>0</v>
      </c>
      <c r="R156" s="21" t="s">
        <v>100</v>
      </c>
    </row>
    <row r="157" spans="2:18" x14ac:dyDescent="0.2">
      <c r="B157" s="7" t="s">
        <v>222</v>
      </c>
      <c r="C157" s="10" t="s">
        <v>223</v>
      </c>
      <c r="D157" s="17">
        <v>2000</v>
      </c>
      <c r="E157" s="14">
        <v>0.112</v>
      </c>
      <c r="G157" s="12">
        <v>3.1910000000000001E-2</v>
      </c>
      <c r="H157" s="18">
        <v>2.8570000000000002E-2</v>
      </c>
      <c r="I157" s="18">
        <v>8.3799999999999999E-2</v>
      </c>
      <c r="J157" s="18">
        <v>0.27687</v>
      </c>
      <c r="K157" s="14">
        <v>6.0609999999999997E-2</v>
      </c>
      <c r="M157" s="12">
        <v>0.24829999999999999</v>
      </c>
      <c r="N157" s="14">
        <v>1E-3</v>
      </c>
      <c r="P157" s="36">
        <f t="shared" si="12"/>
        <v>0</v>
      </c>
      <c r="R157" s="21" t="s">
        <v>100</v>
      </c>
    </row>
    <row r="158" spans="2:18" x14ac:dyDescent="0.2">
      <c r="B158" s="7" t="s">
        <v>224</v>
      </c>
      <c r="C158" s="10" t="s">
        <v>225</v>
      </c>
      <c r="D158" s="17">
        <v>2000</v>
      </c>
      <c r="E158" s="14">
        <v>0.73850000000000005</v>
      </c>
      <c r="G158" s="12">
        <v>0.90159999999999996</v>
      </c>
      <c r="H158" s="18">
        <v>0.94286000000000003</v>
      </c>
      <c r="I158" s="18">
        <v>0.72626000000000002</v>
      </c>
      <c r="J158" s="18">
        <v>0.44444</v>
      </c>
      <c r="K158" s="14">
        <v>0.80135000000000001</v>
      </c>
      <c r="M158" s="12">
        <v>0.49841999999999997</v>
      </c>
      <c r="N158" s="14">
        <v>1E-3</v>
      </c>
      <c r="P158" s="36">
        <f t="shared" si="12"/>
        <v>0</v>
      </c>
      <c r="R158" s="21" t="s">
        <v>100</v>
      </c>
    </row>
    <row r="159" spans="2:18" x14ac:dyDescent="0.2">
      <c r="B159" s="22" t="s">
        <v>226</v>
      </c>
      <c r="C159" s="37" t="s">
        <v>227</v>
      </c>
      <c r="D159" s="40">
        <v>2000</v>
      </c>
      <c r="E159" s="39">
        <v>0.35899999999999999</v>
      </c>
      <c r="G159" s="38">
        <v>0.43351000000000001</v>
      </c>
      <c r="H159" s="41">
        <v>0.26190000000000002</v>
      </c>
      <c r="I159" s="41">
        <v>0.28771000000000002</v>
      </c>
      <c r="J159" s="41">
        <v>0.48270000000000002</v>
      </c>
      <c r="K159" s="39">
        <v>0.25925999999999999</v>
      </c>
      <c r="M159" s="38">
        <v>0.22344</v>
      </c>
      <c r="N159" s="39">
        <v>1E-3</v>
      </c>
      <c r="P159" s="36">
        <f t="shared" si="12"/>
        <v>0</v>
      </c>
      <c r="R159" s="33" t="s">
        <v>100</v>
      </c>
    </row>
    <row r="160" spans="2:18" x14ac:dyDescent="0.2"/>
  </sheetData>
  <conditionalFormatting sqref="G15:K26">
    <cfRule type="expression" dxfId="406" priority="2">
      <formula>AND(
$H$8 = 0, G15 &gt;= MAX($G15:$K15) - $H$4,
OR(
AND($H$7 = 1, $R15 = "polar", $M15 &gt;= $H$2),
AND($H$7 = 1, $R15 = "profile", $M15 &gt;= $H$3),
AND($H$7 = 2, $N15 &lt;= $H$5)
)
)</formula>
    </cfRule>
    <cfRule type="expression" dxfId="405" priority="3">
      <formula>AND(
$H$8 = 1, G15 &lt;= MIN($G15:$K15) + $H$4,
OR(
AND($H$7 = 1, $R15 = "polar", $M15 &gt;= $H$2),
AND($H$7 = 1, $R15 = "profile", $M15 &gt;= $H$3),
AND($H$7 = 2, $N15 &lt;= $H$5)
)
)</formula>
    </cfRule>
    <cfRule type="expression" dxfId="404" priority="4">
      <formula>AND(
$H$8 = 0, G15 &lt;= MIN($G15:$K15) + $H$4,
OR(
AND($H$7 = 1, $R15 = "polar", $M15 &gt;= $H$2),
AND($H$7 = 1, $R15 = "profile", $M15 &gt;= $H$3),
AND($H$7 = 2, $N15 &lt;= $H$5)
)
)</formula>
    </cfRule>
    <cfRule type="expression" dxfId="403" priority="1">
      <formula>AND(
$H$8 = 1, G15 &gt;= MAX($G15:$K15) - $H$4,
OR(
AND($H$7 = 1, $R15 = "polar", $M15 &gt;= $H$2),
AND($H$7 = 1, $R15 = "profile", $M15 &gt;= $H$3),
AND($H$7 = 2, $N15 &lt;= $H$5)
)
)</formula>
    </cfRule>
  </conditionalFormatting>
  <conditionalFormatting sqref="G30:K39">
    <cfRule type="expression" dxfId="402" priority="13">
      <formula>AND(
$H$8 = 0, G30 &lt;= MIN($G30:$K30) + $H$4,
OR(
AND($H$7 = 1, $R30 = "polar", $M30 &gt;= $H$2),
AND($H$7 = 1, $R30 = "profile", $M30 &gt;= $H$3),
AND($H$7 = 2, $N30 &lt;= $H$5)
)
)</formula>
    </cfRule>
    <cfRule type="expression" dxfId="401" priority="10">
      <formula>AND(
$H$8 = 1, G30 &gt;= MAX($G30:$K30) - $H$4,
OR(
AND($H$7 = 1, $R30 = "polar", $M30 &gt;= $H$2),
AND($H$7 = 1, $R30 = "profile", $M30 &gt;= $H$3),
AND($H$7 = 2, $N30 &lt;= $H$5)
)
)</formula>
    </cfRule>
    <cfRule type="expression" dxfId="400" priority="11">
      <formula>AND(
$H$8 = 0, G30 &gt;= MAX($G30:$K30) - $H$4,
OR(
AND($H$7 = 1, $R30 = "polar", $M30 &gt;= $H$2),
AND($H$7 = 1, $R30 = "profile", $M30 &gt;= $H$3),
AND($H$7 = 2, $N30 &lt;= $H$5)
)
)</formula>
    </cfRule>
    <cfRule type="expression" dxfId="399" priority="12">
      <formula>AND(
$H$8 = 1, G30 &lt;= MIN($G30:$K30) + $H$4,
OR(
AND($H$7 = 1, $R30 = "polar", $M30 &gt;= $H$2),
AND($H$7 = 1, $R30 = "profile", $M30 &gt;= $H$3),
AND($H$7 = 2, $N30 &lt;= $H$5)
)
)</formula>
    </cfRule>
  </conditionalFormatting>
  <conditionalFormatting sqref="G43:K52">
    <cfRule type="expression" dxfId="398" priority="22">
      <formula>AND(
$H$8 = 0, G43 &lt;= MIN($G43:$K43) + $H$4,
OR(
AND($H$7 = 1, $R43 = "polar", $M43 &gt;= $H$2),
AND($H$7 = 1, $R43 = "profile", $M43 &gt;= $H$3),
AND($H$7 = 2, $N43 &lt;= $H$5)
)
)</formula>
    </cfRule>
    <cfRule type="expression" dxfId="397" priority="21">
      <formula>AND(
$H$8 = 1, G43 &lt;= MIN($G43:$K43) + $H$4,
OR(
AND($H$7 = 1, $R43 = "polar", $M43 &gt;= $H$2),
AND($H$7 = 1, $R43 = "profile", $M43 &gt;= $H$3),
AND($H$7 = 2, $N43 &lt;= $H$5)
)
)</formula>
    </cfRule>
    <cfRule type="expression" dxfId="396" priority="20">
      <formula>AND(
$H$8 = 0, G43 &gt;= MAX($G43:$K43) - $H$4,
OR(
AND($H$7 = 1, $R43 = "polar", $M43 &gt;= $H$2),
AND($H$7 = 1, $R43 = "profile", $M43 &gt;= $H$3),
AND($H$7 = 2, $N43 &lt;= $H$5)
)
)</formula>
    </cfRule>
    <cfRule type="expression" dxfId="395" priority="19">
      <formula>AND(
$H$8 = 1, G43 &gt;= MAX($G43:$K43) - $H$4,
OR(
AND($H$7 = 1, $R43 = "polar", $M43 &gt;= $H$2),
AND($H$7 = 1, $R43 = "profile", $M43 &gt;= $H$3),
AND($H$7 = 2, $N43 &lt;= $H$5)
)
)</formula>
    </cfRule>
  </conditionalFormatting>
  <conditionalFormatting sqref="G56:K63">
    <cfRule type="expression" dxfId="394" priority="28">
      <formula>AND(
$H$8 = 1, G56 &gt;= MAX($G56:$K56) - $H$4,
OR(
AND($H$7 = 1, $R56 = "polar", $M56 &gt;= $H$2),
AND($H$7 = 1, $R56 = "profile", $M56 &gt;= $H$3),
AND($H$7 = 2, $N56 &lt;= $H$5)
)
)</formula>
    </cfRule>
    <cfRule type="expression" dxfId="393" priority="29">
      <formula>AND(
$H$8 = 0, G56 &gt;= MAX($G56:$K56) - $H$4,
OR(
AND($H$7 = 1, $R56 = "polar", $M56 &gt;= $H$2),
AND($H$7 = 1, $R56 = "profile", $M56 &gt;= $H$3),
AND($H$7 = 2, $N56 &lt;= $H$5)
)
)</formula>
    </cfRule>
    <cfRule type="expression" dxfId="392" priority="31">
      <formula>AND(
$H$8 = 0, G56 &lt;= MIN($G56:$K56) + $H$4,
OR(
AND($H$7 = 1, $R56 = "polar", $M56 &gt;= $H$2),
AND($H$7 = 1, $R56 = "profile", $M56 &gt;= $H$3),
AND($H$7 = 2, $N56 &lt;= $H$5)
)
)</formula>
    </cfRule>
    <cfRule type="expression" dxfId="391" priority="30">
      <formula>AND(
$H$8 = 1, G56 &lt;= MIN($G56:$K56) + $H$4,
OR(
AND($H$7 = 1, $R56 = "polar", $M56 &gt;= $H$2),
AND($H$7 = 1, $R56 = "profile", $M56 &gt;= $H$3),
AND($H$7 = 2, $N56 &lt;= $H$5)
)
)</formula>
    </cfRule>
  </conditionalFormatting>
  <conditionalFormatting sqref="G67:K73">
    <cfRule type="expression" dxfId="390" priority="40">
      <formula>AND(
$H$8 = 0, G67 &lt;= MIN($G67:$K67) + $H$4,
OR(
AND($H$7 = 1, $R67 = "polar", $M67 &gt;= $H$2),
AND($H$7 = 1, $R67 = "profile", $M67 &gt;= $H$3),
AND($H$7 = 2, $N67 &lt;= $H$5)
)
)</formula>
    </cfRule>
    <cfRule type="expression" dxfId="389" priority="39">
      <formula>AND(
$H$8 = 1, G67 &lt;= MIN($G67:$K67) + $H$4,
OR(
AND($H$7 = 1, $R67 = "polar", $M67 &gt;= $H$2),
AND($H$7 = 1, $R67 = "profile", $M67 &gt;= $H$3),
AND($H$7 = 2, $N67 &lt;= $H$5)
)
)</formula>
    </cfRule>
    <cfRule type="expression" dxfId="388" priority="38">
      <formula>AND(
$H$8 = 0, G67 &gt;= MAX($G67:$K67) - $H$4,
OR(
AND($H$7 = 1, $R67 = "polar", $M67 &gt;= $H$2),
AND($H$7 = 1, $R67 = "profile", $M67 &gt;= $H$3),
AND($H$7 = 2, $N67 &lt;= $H$5)
)
)</formula>
    </cfRule>
    <cfRule type="expression" dxfId="387" priority="37">
      <formula>AND(
$H$8 = 1, G67 &gt;= MAX($G67:$K67) - $H$4,
OR(
AND($H$7 = 1, $R67 = "polar", $M67 &gt;= $H$2),
AND($H$7 = 1, $R67 = "profile", $M67 &gt;= $H$3),
AND($H$7 = 2, $N67 &lt;= $H$5)
)
)</formula>
    </cfRule>
  </conditionalFormatting>
  <conditionalFormatting sqref="G77:K80">
    <cfRule type="expression" dxfId="386" priority="49">
      <formula>AND(
$H$8 = 0, G77 &lt;= MIN($G77:$K77) + $H$4,
OR(
AND($H$7 = 1, $R77 = "polar", $M77 &gt;= $H$2),
AND($H$7 = 1, $R77 = "profile", $M77 &gt;= $H$3),
AND($H$7 = 2, $N77 &lt;= $H$5)
)
)</formula>
    </cfRule>
    <cfRule type="expression" dxfId="385" priority="47">
      <formula>AND(
$H$8 = 0, G77 &gt;= MAX($G77:$K77) - $H$4,
OR(
AND($H$7 = 1, $R77 = "polar", $M77 &gt;= $H$2),
AND($H$7 = 1, $R77 = "profile", $M77 &gt;= $H$3),
AND($H$7 = 2, $N77 &lt;= $H$5)
)
)</formula>
    </cfRule>
    <cfRule type="expression" dxfId="384" priority="46">
      <formula>AND(
$H$8 = 1, G77 &gt;= MAX($G77:$K77) - $H$4,
OR(
AND($H$7 = 1, $R77 = "polar", $M77 &gt;= $H$2),
AND($H$7 = 1, $R77 = "profile", $M77 &gt;= $H$3),
AND($H$7 = 2, $N77 &lt;= $H$5)
)
)</formula>
    </cfRule>
    <cfRule type="expression" dxfId="383" priority="48">
      <formula>AND(
$H$8 = 1, G77 &lt;= MIN($G77:$K77) + $H$4,
OR(
AND($H$7 = 1, $R77 = "polar", $M77 &gt;= $H$2),
AND($H$7 = 1, $R77 = "profile", $M77 &gt;= $H$3),
AND($H$7 = 2, $N77 &lt;= $H$5)
)
)</formula>
    </cfRule>
  </conditionalFormatting>
  <conditionalFormatting sqref="G84:K91">
    <cfRule type="expression" dxfId="382" priority="55">
      <formula>AND(
$H$8 = 1, G84 &gt;= MAX($G84:$K84) - $H$4,
OR(
AND($H$7 = 1, $R84 = "polar", $M84 &gt;= $H$2),
AND($H$7 = 1, $R84 = "profile", $M84 &gt;= $H$3),
AND($H$7 = 2, $N84 &lt;= $H$5)
)
)</formula>
    </cfRule>
    <cfRule type="expression" dxfId="381" priority="56">
      <formula>AND(
$H$8 = 0, G84 &gt;= MAX($G84:$K84) - $H$4,
OR(
AND($H$7 = 1, $R84 = "polar", $M84 &gt;= $H$2),
AND($H$7 = 1, $R84 = "profile", $M84 &gt;= $H$3),
AND($H$7 = 2, $N84 &lt;= $H$5)
)
)</formula>
    </cfRule>
    <cfRule type="expression" dxfId="380" priority="57">
      <formula>AND(
$H$8 = 1, G84 &lt;= MIN($G84:$K84) + $H$4,
OR(
AND($H$7 = 1, $R84 = "polar", $M84 &gt;= $H$2),
AND($H$7 = 1, $R84 = "profile", $M84 &gt;= $H$3),
AND($H$7 = 2, $N84 &lt;= $H$5)
)
)</formula>
    </cfRule>
    <cfRule type="expression" dxfId="379" priority="58">
      <formula>AND(
$H$8 = 0, G84 &lt;= MIN($G84:$K84) + $H$4,
OR(
AND($H$7 = 1, $R84 = "polar", $M84 &gt;= $H$2),
AND($H$7 = 1, $R84 = "profile", $M84 &gt;= $H$3),
AND($H$7 = 2, $N84 &lt;= $H$5)
)
)</formula>
    </cfRule>
  </conditionalFormatting>
  <conditionalFormatting sqref="G95:K102">
    <cfRule type="expression" dxfId="378" priority="64">
      <formula>AND(
$H$8 = 1, G95 &gt;= MAX($G95:$K95) - $H$4,
OR(
AND($H$7 = 1, $R95 = "polar", $M95 &gt;= $H$2),
AND($H$7 = 1, $R95 = "profile", $M95 &gt;= $H$3),
AND($H$7 = 2, $N95 &lt;= $H$5)
)
)</formula>
    </cfRule>
    <cfRule type="expression" dxfId="377" priority="67">
      <formula>AND(
$H$8 = 0, G95 &lt;= MIN($G95:$K95) + $H$4,
OR(
AND($H$7 = 1, $R95 = "polar", $M95 &gt;= $H$2),
AND($H$7 = 1, $R95 = "profile", $M95 &gt;= $H$3),
AND($H$7 = 2, $N95 &lt;= $H$5)
)
)</formula>
    </cfRule>
    <cfRule type="expression" dxfId="376" priority="66">
      <formula>AND(
$H$8 = 1, G95 &lt;= MIN($G95:$K95) + $H$4,
OR(
AND($H$7 = 1, $R95 = "polar", $M95 &gt;= $H$2),
AND($H$7 = 1, $R95 = "profile", $M95 &gt;= $H$3),
AND($H$7 = 2, $N95 &lt;= $H$5)
)
)</formula>
    </cfRule>
    <cfRule type="expression" dxfId="375" priority="65">
      <formula>AND(
$H$8 = 0, G95 &gt;= MAX($G95:$K95) - $H$4,
OR(
AND($H$7 = 1, $R95 = "polar", $M95 &gt;= $H$2),
AND($H$7 = 1, $R95 = "profile", $M95 &gt;= $H$3),
AND($H$7 = 2, $N95 &lt;= $H$5)
)
)</formula>
    </cfRule>
  </conditionalFormatting>
  <conditionalFormatting sqref="G106:K112">
    <cfRule type="expression" dxfId="374" priority="73">
      <formula>AND(
$H$8 = 1, G106 &gt;= MAX($G106:$K106) - $H$4,
OR(
AND($H$7 = 1, $R106 = "polar", $M106 &gt;= $H$2),
AND($H$7 = 1, $R106 = "profile", $M106 &gt;= $H$3),
AND($H$7 = 2, $N106 &lt;= $H$5)
)
)</formula>
    </cfRule>
    <cfRule type="expression" dxfId="373" priority="74">
      <formula>AND(
$H$8 = 0, G106 &gt;= MAX($G106:$K106) - $H$4,
OR(
AND($H$7 = 1, $R106 = "polar", $M106 &gt;= $H$2),
AND($H$7 = 1, $R106 = "profile", $M106 &gt;= $H$3),
AND($H$7 = 2, $N106 &lt;= $H$5)
)
)</formula>
    </cfRule>
    <cfRule type="expression" dxfId="372" priority="75">
      <formula>AND(
$H$8 = 1, G106 &lt;= MIN($G106:$K106) + $H$4,
OR(
AND($H$7 = 1, $R106 = "polar", $M106 &gt;= $H$2),
AND($H$7 = 1, $R106 = "profile", $M106 &gt;= $H$3),
AND($H$7 = 2, $N106 &lt;= $H$5)
)
)</formula>
    </cfRule>
    <cfRule type="expression" dxfId="371" priority="76">
      <formula>AND(
$H$8 = 0, G106 &lt;= MIN($G106:$K106) + $H$4,
OR(
AND($H$7 = 1, $R106 = "polar", $M106 &gt;= $H$2),
AND($H$7 = 1, $R106 = "profile", $M106 &gt;= $H$3),
AND($H$7 = 2, $N106 &lt;= $H$5)
)
)</formula>
    </cfRule>
  </conditionalFormatting>
  <conditionalFormatting sqref="G116:K122">
    <cfRule type="expression" dxfId="370" priority="84">
      <formula>AND(
$H$8 = 1, G116 &lt;= MIN($G116:$K116) + $H$4,
OR(
AND($H$7 = 1, $R116 = "polar", $M116 &gt;= $H$2),
AND($H$7 = 1, $R116 = "profile", $M116 &gt;= $H$3),
AND($H$7 = 2, $N116 &lt;= $H$5)
)
)</formula>
    </cfRule>
    <cfRule type="expression" dxfId="369" priority="82">
      <formula>AND(
$H$8 = 1, G116 &gt;= MAX($G116:$K116) - $H$4,
OR(
AND($H$7 = 1, $R116 = "polar", $M116 &gt;= $H$2),
AND($H$7 = 1, $R116 = "profile", $M116 &gt;= $H$3),
AND($H$7 = 2, $N116 &lt;= $H$5)
)
)</formula>
    </cfRule>
    <cfRule type="expression" dxfId="368" priority="83">
      <formula>AND(
$H$8 = 0, G116 &gt;= MAX($G116:$K116) - $H$4,
OR(
AND($H$7 = 1, $R116 = "polar", $M116 &gt;= $H$2),
AND($H$7 = 1, $R116 = "profile", $M116 &gt;= $H$3),
AND($H$7 = 2, $N116 &lt;= $H$5)
)
)</formula>
    </cfRule>
    <cfRule type="expression" dxfId="367" priority="85">
      <formula>AND(
$H$8 = 0, G116 &lt;= MIN($G116:$K116) + $H$4,
OR(
AND($H$7 = 1, $R116 = "polar", $M116 &gt;= $H$2),
AND($H$7 = 1, $R116 = "profile", $M116 &gt;= $H$3),
AND($H$7 = 2, $N116 &lt;= $H$5)
)
)</formula>
    </cfRule>
  </conditionalFormatting>
  <conditionalFormatting sqref="G126:K131">
    <cfRule type="expression" dxfId="366" priority="94">
      <formula>AND(
$H$8 = 0, G126 &lt;= MIN($G126:$K126) + $H$4,
OR(
AND($H$7 = 1, $R126 = "polar", $M126 &gt;= $H$2),
AND($H$7 = 1, $R126 = "profile", $M126 &gt;= $H$3),
AND($H$7 = 2, $N126 &lt;= $H$5)
)
)</formula>
    </cfRule>
    <cfRule type="expression" dxfId="365" priority="93">
      <formula>AND(
$H$8 = 1, G126 &lt;= MIN($G126:$K126) + $H$4,
OR(
AND($H$7 = 1, $R126 = "polar", $M126 &gt;= $H$2),
AND($H$7 = 1, $R126 = "profile", $M126 &gt;= $H$3),
AND($H$7 = 2, $N126 &lt;= $H$5)
)
)</formula>
    </cfRule>
    <cfRule type="expression" dxfId="364" priority="92">
      <formula>AND(
$H$8 = 0, G126 &gt;= MAX($G126:$K126) - $H$4,
OR(
AND($H$7 = 1, $R126 = "polar", $M126 &gt;= $H$2),
AND($H$7 = 1, $R126 = "profile", $M126 &gt;= $H$3),
AND($H$7 = 2, $N126 &lt;= $H$5)
)
)</formula>
    </cfRule>
    <cfRule type="expression" dxfId="363" priority="91">
      <formula>AND(
$H$8 = 1, G126 &gt;= MAX($G126:$K126) - $H$4,
OR(
AND($H$7 = 1, $R126 = "polar", $M126 &gt;= $H$2),
AND($H$7 = 1, $R126 = "profile", $M126 &gt;= $H$3),
AND($H$7 = 2, $N126 &lt;= $H$5)
)
)</formula>
    </cfRule>
  </conditionalFormatting>
  <conditionalFormatting sqref="G135:K140">
    <cfRule type="expression" dxfId="362" priority="103">
      <formula>AND(
$H$8 = 0, G135 &lt;= MIN($G135:$K135) + $H$4,
OR(
AND($H$7 = 1, $R135 = "polar", $M135 &gt;= $H$2),
AND($H$7 = 1, $R135 = "profile", $M135 &gt;= $H$3),
AND($H$7 = 2, $N135 &lt;= $H$5)
)
)</formula>
    </cfRule>
    <cfRule type="expression" dxfId="361" priority="102">
      <formula>AND(
$H$8 = 1, G135 &lt;= MIN($G135:$K135) + $H$4,
OR(
AND($H$7 = 1, $R135 = "polar", $M135 &gt;= $H$2),
AND($H$7 = 1, $R135 = "profile", $M135 &gt;= $H$3),
AND($H$7 = 2, $N135 &lt;= $H$5)
)
)</formula>
    </cfRule>
    <cfRule type="expression" dxfId="360" priority="101">
      <formula>AND(
$H$8 = 0, G135 &gt;= MAX($G135:$K135) - $H$4,
OR(
AND($H$7 = 1, $R135 = "polar", $M135 &gt;= $H$2),
AND($H$7 = 1, $R135 = "profile", $M135 &gt;= $H$3),
AND($H$7 = 2, $N135 &lt;= $H$5)
)
)</formula>
    </cfRule>
    <cfRule type="expression" dxfId="359" priority="100">
      <formula>AND(
$H$8 = 1, G135 &gt;= MAX($G135:$K135) - $H$4,
OR(
AND($H$7 = 1, $R135 = "polar", $M135 &gt;= $H$2),
AND($H$7 = 1, $R135 = "profile", $M135 &gt;= $H$3),
AND($H$7 = 2, $N135 &lt;= $H$5)
)
)</formula>
    </cfRule>
  </conditionalFormatting>
  <conditionalFormatting sqref="G144:K149">
    <cfRule type="expression" dxfId="358" priority="112">
      <formula>AND(
$H$8 = 0, G144 &lt;= MIN($G144:$K144) + $H$4,
OR(
AND($H$7 = 1, $R144 = "polar", $M144 &gt;= $H$2),
AND($H$7 = 1, $R144 = "profile", $M144 &gt;= $H$3),
AND($H$7 = 2, $N144 &lt;= $H$5)
)
)</formula>
    </cfRule>
    <cfRule type="expression" dxfId="357" priority="111">
      <formula>AND(
$H$8 = 1, G144 &lt;= MIN($G144:$K144) + $H$4,
OR(
AND($H$7 = 1, $R144 = "polar", $M144 &gt;= $H$2),
AND($H$7 = 1, $R144 = "profile", $M144 &gt;= $H$3),
AND($H$7 = 2, $N144 &lt;= $H$5)
)
)</formula>
    </cfRule>
    <cfRule type="expression" dxfId="356" priority="110">
      <formula>AND(
$H$8 = 0, G144 &gt;= MAX($G144:$K144) - $H$4,
OR(
AND($H$7 = 1, $R144 = "polar", $M144 &gt;= $H$2),
AND($H$7 = 1, $R144 = "profile", $M144 &gt;= $H$3),
AND($H$7 = 2, $N144 &lt;= $H$5)
)
)</formula>
    </cfRule>
    <cfRule type="expression" dxfId="355" priority="109">
      <formula>AND(
$H$8 = 1, G144 &gt;= MAX($G144:$K144) - $H$4,
OR(
AND($H$7 = 1, $R144 = "polar", $M144 &gt;= $H$2),
AND($H$7 = 1, $R144 = "profile", $M144 &gt;= $H$3),
AND($H$7 = 2, $N144 &lt;= $H$5)
)
)</formula>
    </cfRule>
  </conditionalFormatting>
  <conditionalFormatting sqref="G153:K159">
    <cfRule type="expression" dxfId="354" priority="118">
      <formula>AND(
$H$8 = 1, G153 &gt;= MAX($G153:$K153) - $H$4,
OR(
AND($H$7 = 1, $R153 = "polar", $M153 &gt;= $H$2),
AND($H$7 = 1, $R153 = "profile", $M153 &gt;= $H$3),
AND($H$7 = 2, $N153 &lt;= $H$5)
)
)</formula>
    </cfRule>
    <cfRule type="expression" dxfId="353" priority="119">
      <formula>AND(
$H$8 = 0, G153 &gt;= MAX($G153:$K153) - $H$4,
OR(
AND($H$7 = 1, $R153 = "polar", $M153 &gt;= $H$2),
AND($H$7 = 1, $R153 = "profile", $M153 &gt;= $H$3),
AND($H$7 = 2, $N153 &lt;= $H$5)
)
)</formula>
    </cfRule>
    <cfRule type="expression" dxfId="352" priority="120">
      <formula>AND(
$H$8 = 1, G153 &lt;= MIN($G153:$K153) + $H$4,
OR(
AND($H$7 = 1, $R153 = "polar", $M153 &gt;= $H$2),
AND($H$7 = 1, $R153 = "profile", $M153 &gt;= $H$3),
AND($H$7 = 2, $N153 &lt;= $H$5)
)
)</formula>
    </cfRule>
    <cfRule type="expression" dxfId="351" priority="121">
      <formula>AND(
$H$8 = 0, G153 &lt;= MIN($G153:$K153) + $H$4,
OR(
AND($H$7 = 1, $R153 = "polar", $M153 &gt;= $H$2),
AND($H$7 = 1, $R153 = "profile", $M153 &gt;= $H$3),
AND($H$7 = 2, $N153 &lt;= $H$5)
)
)</formula>
    </cfRule>
  </conditionalFormatting>
  <conditionalFormatting sqref="P12:P13">
    <cfRule type="expression" dxfId="350" priority="127">
      <formula>P12= 0</formula>
    </cfRule>
  </conditionalFormatting>
  <conditionalFormatting sqref="P15:P26">
    <cfRule type="expression" dxfId="349" priority="9">
      <formula>P15= 0</formula>
    </cfRule>
    <cfRule type="expression" dxfId="348" priority="8">
      <formula>OR(AND($H$8 = 0, P15 &lt;=- $H$6), )</formula>
    </cfRule>
    <cfRule type="expression" dxfId="347" priority="7">
      <formula>OR(AND($H$8 = 1, P15 &lt;=- $H$6), )</formula>
    </cfRule>
    <cfRule type="expression" dxfId="346" priority="6">
      <formula>OR(AND($H$8 = 0, P15 &gt;= $H$6), )</formula>
    </cfRule>
    <cfRule type="expression" dxfId="345" priority="5">
      <formula>OR(AND($H$8 = 1, P15 &gt;= $H$6), )</formula>
    </cfRule>
  </conditionalFormatting>
  <conditionalFormatting sqref="P30:P39">
    <cfRule type="expression" dxfId="344" priority="15">
      <formula>OR(AND($H$8 = 0, P30 &gt;= $H$6), )</formula>
    </cfRule>
    <cfRule type="expression" dxfId="343" priority="16">
      <formula>OR(AND($H$8 = 1, P30 &lt;=- $H$6), )</formula>
    </cfRule>
    <cfRule type="expression" dxfId="342" priority="17">
      <formula>OR(AND($H$8 = 0, P30 &lt;=- $H$6), )</formula>
    </cfRule>
    <cfRule type="expression" dxfId="341" priority="18">
      <formula>P30= 0</formula>
    </cfRule>
    <cfRule type="expression" dxfId="340" priority="14">
      <formula>OR(AND($H$8 = 1, P30 &gt;= $H$6), )</formula>
    </cfRule>
  </conditionalFormatting>
  <conditionalFormatting sqref="P43:P52">
    <cfRule type="expression" dxfId="339" priority="27">
      <formula>P43= 0</formula>
    </cfRule>
    <cfRule type="expression" dxfId="338" priority="23">
      <formula>OR(AND($H$8 = 1, P43 &gt;= $H$6), )</formula>
    </cfRule>
    <cfRule type="expression" dxfId="337" priority="24">
      <formula>OR(AND($H$8 = 0, P43 &gt;= $H$6), )</formula>
    </cfRule>
    <cfRule type="expression" dxfId="336" priority="25">
      <formula>OR(AND($H$8 = 1, P43 &lt;=- $H$6), )</formula>
    </cfRule>
    <cfRule type="expression" dxfId="335" priority="26">
      <formula>OR(AND($H$8 = 0, P43 &lt;=- $H$6), )</formula>
    </cfRule>
  </conditionalFormatting>
  <conditionalFormatting sqref="P56:P63">
    <cfRule type="expression" dxfId="334" priority="32">
      <formula>OR(AND($H$8 = 1, P56 &gt;= $H$6), )</formula>
    </cfRule>
    <cfRule type="expression" dxfId="333" priority="36">
      <formula>P56= 0</formula>
    </cfRule>
    <cfRule type="expression" dxfId="332" priority="33">
      <formula>OR(AND($H$8 = 0, P56 &gt;= $H$6), )</formula>
    </cfRule>
    <cfRule type="expression" dxfId="331" priority="34">
      <formula>OR(AND($H$8 = 1, P56 &lt;=- $H$6), )</formula>
    </cfRule>
    <cfRule type="expression" dxfId="330" priority="35">
      <formula>OR(AND($H$8 = 0, P56 &lt;=- $H$6), )</formula>
    </cfRule>
  </conditionalFormatting>
  <conditionalFormatting sqref="P67:P73">
    <cfRule type="expression" dxfId="329" priority="43">
      <formula>OR(AND($H$8 = 1, P67 &lt;=- $H$6), )</formula>
    </cfRule>
    <cfRule type="expression" dxfId="328" priority="42">
      <formula>OR(AND($H$8 = 0, P67 &gt;= $H$6), )</formula>
    </cfRule>
    <cfRule type="expression" dxfId="327" priority="41">
      <formula>OR(AND($H$8 = 1, P67 &gt;= $H$6), )</formula>
    </cfRule>
    <cfRule type="expression" dxfId="326" priority="44">
      <formula>OR(AND($H$8 = 0, P67 &lt;=- $H$6), )</formula>
    </cfRule>
    <cfRule type="expression" dxfId="325" priority="45">
      <formula>P67= 0</formula>
    </cfRule>
  </conditionalFormatting>
  <conditionalFormatting sqref="P77:P80">
    <cfRule type="expression" dxfId="324" priority="54">
      <formula>P77= 0</formula>
    </cfRule>
    <cfRule type="expression" dxfId="323" priority="53">
      <formula>OR(AND($H$8 = 0, P77 &lt;=- $H$6), )</formula>
    </cfRule>
    <cfRule type="expression" dxfId="322" priority="52">
      <formula>OR(AND($H$8 = 1, P77 &lt;=- $H$6), )</formula>
    </cfRule>
    <cfRule type="expression" dxfId="321" priority="51">
      <formula>OR(AND($H$8 = 0, P77 &gt;= $H$6), )</formula>
    </cfRule>
    <cfRule type="expression" dxfId="320" priority="50">
      <formula>OR(AND($H$8 = 1, P77 &gt;= $H$6), )</formula>
    </cfRule>
  </conditionalFormatting>
  <conditionalFormatting sqref="P84:P91">
    <cfRule type="expression" dxfId="319" priority="59">
      <formula>OR(AND($H$8 = 1, P84 &gt;= $H$6), )</formula>
    </cfRule>
    <cfRule type="expression" dxfId="318" priority="60">
      <formula>OR(AND($H$8 = 0, P84 &gt;= $H$6), )</formula>
    </cfRule>
    <cfRule type="expression" dxfId="317" priority="61">
      <formula>OR(AND($H$8 = 1, P84 &lt;=- $H$6), )</formula>
    </cfRule>
    <cfRule type="expression" dxfId="316" priority="62">
      <formula>OR(AND($H$8 = 0, P84 &lt;=- $H$6), )</formula>
    </cfRule>
    <cfRule type="expression" dxfId="315" priority="63">
      <formula>P84= 0</formula>
    </cfRule>
  </conditionalFormatting>
  <conditionalFormatting sqref="P95:P102">
    <cfRule type="expression" dxfId="314" priority="68">
      <formula>OR(AND($H$8 = 1, P95 &gt;= $H$6), )</formula>
    </cfRule>
    <cfRule type="expression" dxfId="313" priority="72">
      <formula>P95= 0</formula>
    </cfRule>
    <cfRule type="expression" dxfId="312" priority="71">
      <formula>OR(AND($H$8 = 0, P95 &lt;=- $H$6), )</formula>
    </cfRule>
    <cfRule type="expression" dxfId="311" priority="70">
      <formula>OR(AND($H$8 = 1, P95 &lt;=- $H$6), )</formula>
    </cfRule>
    <cfRule type="expression" dxfId="310" priority="69">
      <formula>OR(AND($H$8 = 0, P95 &gt;= $H$6), )</formula>
    </cfRule>
  </conditionalFormatting>
  <conditionalFormatting sqref="P106:P112">
    <cfRule type="expression" dxfId="309" priority="79">
      <formula>OR(AND($H$8 = 1, P106 &lt;=- $H$6), )</formula>
    </cfRule>
    <cfRule type="expression" dxfId="308" priority="77">
      <formula>OR(AND($H$8 = 1, P106 &gt;= $H$6), )</formula>
    </cfRule>
    <cfRule type="expression" dxfId="307" priority="78">
      <formula>OR(AND($H$8 = 0, P106 &gt;= $H$6), )</formula>
    </cfRule>
    <cfRule type="expression" dxfId="306" priority="80">
      <formula>OR(AND($H$8 = 0, P106 &lt;=- $H$6), )</formula>
    </cfRule>
    <cfRule type="expression" dxfId="305" priority="81">
      <formula>P106= 0</formula>
    </cfRule>
  </conditionalFormatting>
  <conditionalFormatting sqref="P116:P122">
    <cfRule type="expression" dxfId="304" priority="89">
      <formula>OR(AND($H$8 = 0, P116 &lt;=- $H$6), )</formula>
    </cfRule>
    <cfRule type="expression" dxfId="303" priority="90">
      <formula>P116= 0</formula>
    </cfRule>
    <cfRule type="expression" dxfId="302" priority="86">
      <formula>OR(AND($H$8 = 1, P116 &gt;= $H$6), )</formula>
    </cfRule>
    <cfRule type="expression" dxfId="301" priority="87">
      <formula>OR(AND($H$8 = 0, P116 &gt;= $H$6), )</formula>
    </cfRule>
    <cfRule type="expression" dxfId="300" priority="88">
      <formula>OR(AND($H$8 = 1, P116 &lt;=- $H$6), )</formula>
    </cfRule>
  </conditionalFormatting>
  <conditionalFormatting sqref="P126:P131">
    <cfRule type="expression" dxfId="299" priority="98">
      <formula>OR(AND($H$8 = 0, P126 &lt;=- $H$6), )</formula>
    </cfRule>
    <cfRule type="expression" dxfId="298" priority="99">
      <formula>P126= 0</formula>
    </cfRule>
    <cfRule type="expression" dxfId="297" priority="95">
      <formula>OR(AND($H$8 = 1, P126 &gt;= $H$6), )</formula>
    </cfRule>
    <cfRule type="expression" dxfId="296" priority="96">
      <formula>OR(AND($H$8 = 0, P126 &gt;= $H$6), )</formula>
    </cfRule>
    <cfRule type="expression" dxfId="295" priority="97">
      <formula>OR(AND($H$8 = 1, P126 &lt;=- $H$6), )</formula>
    </cfRule>
  </conditionalFormatting>
  <conditionalFormatting sqref="P135:P140">
    <cfRule type="expression" dxfId="294" priority="108">
      <formula>P135= 0</formula>
    </cfRule>
    <cfRule type="expression" dxfId="293" priority="107">
      <formula>OR(AND($H$8 = 0, P135 &lt;=- $H$6), )</formula>
    </cfRule>
    <cfRule type="expression" dxfId="292" priority="106">
      <formula>OR(AND($H$8 = 1, P135 &lt;=- $H$6), )</formula>
    </cfRule>
    <cfRule type="expression" dxfId="291" priority="105">
      <formula>OR(AND($H$8 = 0, P135 &gt;= $H$6), )</formula>
    </cfRule>
    <cfRule type="expression" dxfId="290" priority="104">
      <formula>OR(AND($H$8 = 1, P135 &gt;= $H$6), )</formula>
    </cfRule>
  </conditionalFormatting>
  <conditionalFormatting sqref="P144:P149">
    <cfRule type="expression" dxfId="289" priority="114">
      <formula>OR(AND($H$8 = 0, P144 &gt;= $H$6), )</formula>
    </cfRule>
    <cfRule type="expression" dxfId="288" priority="115">
      <formula>OR(AND($H$8 = 1, P144 &lt;=- $H$6), )</formula>
    </cfRule>
    <cfRule type="expression" dxfId="287" priority="116">
      <formula>OR(AND($H$8 = 0, P144 &lt;=- $H$6), )</formula>
    </cfRule>
    <cfRule type="expression" dxfId="286" priority="117">
      <formula>P144= 0</formula>
    </cfRule>
    <cfRule type="expression" dxfId="285" priority="113">
      <formula>OR(AND($H$8 = 1, P144 &gt;= $H$6), )</formula>
    </cfRule>
  </conditionalFormatting>
  <conditionalFormatting sqref="P153:P159">
    <cfRule type="expression" dxfId="284" priority="122">
      <formula>OR(AND($H$8 = 1, P153 &gt;= $H$6), )</formula>
    </cfRule>
    <cfRule type="expression" dxfId="283" priority="123">
      <formula>OR(AND($H$8 = 0, P153 &gt;= $H$6), )</formula>
    </cfRule>
    <cfRule type="expression" dxfId="282" priority="124">
      <formula>OR(AND($H$8 = 1, P153 &lt;=- $H$6), )</formula>
    </cfRule>
    <cfRule type="expression" dxfId="281" priority="125">
      <formula>OR(AND($H$8 = 0, P153 &lt;=- $H$6), )</formula>
    </cfRule>
    <cfRule type="expression" dxfId="280" priority="126">
      <formula>P153= 0</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60"/>
  <sheetViews>
    <sheetView showGridLines="0" workbookViewId="0">
      <pane xSplit="3" ySplit="13" topLeftCell="D14" activePane="bottomRight" state="frozen"/>
      <selection pane="topRight"/>
      <selection pane="bottomLeft"/>
      <selection pane="bottomRight" activeCell="A161" sqref="A161:XFD1048576"/>
    </sheetView>
  </sheetViews>
  <sheetFormatPr baseColWidth="10" defaultColWidth="0" defaultRowHeight="15" zeroHeight="1" outlineLevelRow="1" x14ac:dyDescent="0.2"/>
  <cols>
    <col min="1" max="1" width="1.6640625" customWidth="1"/>
    <col min="2" max="2" width="9.1640625" hidden="1" customWidth="1"/>
    <col min="3" max="3" width="75.6640625" customWidth="1"/>
    <col min="4" max="4" width="9.1640625" hidden="1" customWidth="1"/>
    <col min="5" max="6" width="7.6640625" customWidth="1"/>
    <col min="7" max="7" width="1.6640625" customWidth="1"/>
    <col min="8" max="9" width="7.6640625" customWidth="1"/>
    <col min="10" max="10" width="1.6640625" customWidth="1"/>
    <col min="11" max="11" width="7.6640625" customWidth="1"/>
    <col min="12" max="12" width="1.6640625" customWidth="1"/>
    <col min="13" max="13" width="9.1640625" hidden="1" customWidth="1"/>
    <col min="14" max="14" width="1.6640625" customWidth="1"/>
    <col min="15" max="15" width="10.83203125" customWidth="1"/>
    <col min="16" max="16384" width="10.83203125" hidden="1"/>
  </cols>
  <sheetData>
    <row r="1" spans="2:13" x14ac:dyDescent="0.2"/>
    <row r="2" spans="2:13" hidden="1" outlineLevel="1" x14ac:dyDescent="0.2">
      <c r="E2" s="23" t="s">
        <v>241</v>
      </c>
      <c r="F2" s="27">
        <f>summary!$H$2 - 0.05</f>
        <v>0.15000000000000002</v>
      </c>
    </row>
    <row r="3" spans="2:13" hidden="1" outlineLevel="1" x14ac:dyDescent="0.2">
      <c r="E3" s="19" t="s">
        <v>242</v>
      </c>
      <c r="F3" s="26">
        <f>summary!$H$3 - 0.05</f>
        <v>9.9999999999999992E-2</v>
      </c>
    </row>
    <row r="4" spans="2:13" hidden="1" outlineLevel="1" x14ac:dyDescent="0.2">
      <c r="E4" s="19" t="s">
        <v>243</v>
      </c>
      <c r="F4" s="26">
        <f>summary!$H$4 / 10</f>
        <v>5.0000000000000001E-3</v>
      </c>
    </row>
    <row r="5" spans="2:13" hidden="1" outlineLevel="1" x14ac:dyDescent="0.2">
      <c r="E5" s="19" t="s">
        <v>238</v>
      </c>
      <c r="F5" s="26">
        <f>summary!$H$5</f>
        <v>0.1</v>
      </c>
    </row>
    <row r="6" spans="2:13" hidden="1" outlineLevel="1" x14ac:dyDescent="0.2">
      <c r="E6" s="19" t="s">
        <v>239</v>
      </c>
      <c r="F6" s="26">
        <f>summary!$H$6</f>
        <v>0.1</v>
      </c>
    </row>
    <row r="7" spans="2:13" hidden="1" outlineLevel="1" x14ac:dyDescent="0.2">
      <c r="E7" s="19" t="s">
        <v>240</v>
      </c>
      <c r="F7" s="26">
        <f>summary!$H$7</f>
        <v>1</v>
      </c>
    </row>
    <row r="8" spans="2:13" hidden="1" outlineLevel="1" x14ac:dyDescent="0.2">
      <c r="E8" s="11" t="s">
        <v>244</v>
      </c>
      <c r="F8" s="1">
        <f>summary!$H$8</f>
        <v>0</v>
      </c>
    </row>
    <row r="9" spans="2:13" ht="0" hidden="1" customHeight="1" outlineLevel="1" x14ac:dyDescent="0.2"/>
    <row r="10" spans="2:13" collapsed="1" x14ac:dyDescent="0.2"/>
    <row r="11" spans="2:13" ht="24" x14ac:dyDescent="0.3">
      <c r="C11" s="32" t="str">
        <f>TRIM(summary!G11) &amp; " (" &amp; TRIM(summary!C11) &amp; ")"</f>
        <v>Seg 1 (Solution - LDA_opt_kmeans_A5_reordered)</v>
      </c>
      <c r="E11" s="34" t="str">
        <f>TRIM(summary!G11)</f>
        <v>Seg 1</v>
      </c>
      <c r="F11" s="34" t="s">
        <v>248</v>
      </c>
      <c r="G11" s="34" t="s">
        <v>231</v>
      </c>
      <c r="H11" s="34" t="s">
        <v>239</v>
      </c>
      <c r="I11" s="34" t="s">
        <v>238</v>
      </c>
      <c r="J11" s="34" t="s">
        <v>231</v>
      </c>
      <c r="K11" s="34" t="s">
        <v>231</v>
      </c>
      <c r="L11" s="34" t="s">
        <v>231</v>
      </c>
      <c r="M11" s="34" t="s">
        <v>240</v>
      </c>
    </row>
    <row r="12" spans="2:13" x14ac:dyDescent="0.2">
      <c r="E12" s="25">
        <v>376</v>
      </c>
      <c r="F12" s="28">
        <v>1624</v>
      </c>
    </row>
    <row r="13" spans="2:13" x14ac:dyDescent="0.2">
      <c r="E13" s="3">
        <v>0.188</v>
      </c>
      <c r="F13" s="4">
        <v>0.81200000000000006</v>
      </c>
    </row>
    <row r="14" spans="2:13" x14ac:dyDescent="0.2">
      <c r="C14" s="31" t="s">
        <v>0</v>
      </c>
    </row>
    <row r="15" spans="2:13" x14ac:dyDescent="0.2">
      <c r="B15" s="6" t="s">
        <v>19</v>
      </c>
      <c r="C15" s="43" t="s">
        <v>20</v>
      </c>
      <c r="D15" t="s">
        <v>247</v>
      </c>
      <c r="E15" s="9">
        <v>0.86702000000000001</v>
      </c>
      <c r="F15" s="13">
        <v>0.35591</v>
      </c>
      <c r="H15" s="9">
        <v>0.51110999999999995</v>
      </c>
      <c r="I15" s="13">
        <v>1E-3</v>
      </c>
      <c r="K15" s="45" t="str">
        <f>IFERROR(
IF(
$E15 &gt;= MAX(INDEX(summary!$G$15:$K$26,MATCH($C15,summary!$C$15:$C$26,0),)) - $F$4,
"High",
IF(
$E15 &lt;= MIN(INDEX(summary!$G$15:$K$26,MATCH($C15,summary!$C$15:$C$26,0),)) + $F$4,
"Low","")
),
IF(
1 - $E15 &lt;= MIN(INDEX(summary!$G$15:$K$26,MATCH($B15,summary!$B$15:$B$26,0),)) + $F$4,
"High",
IF(
1 - $E15 &gt;= MAX(INDEX(summary!$G$15:$K$26,MATCH($B15,summary!$B$15:$B$26,0),)) - $F$4,
"Low", "")
)
)</f>
        <v>High</v>
      </c>
      <c r="M15" s="20" t="str">
        <f>VLOOKUP($B15,
summary!$B:$AL,
MATCH($M$11, summary!$B$11:$AL$11, 0),
FALSE
)</f>
        <v>polar</v>
      </c>
    </row>
    <row r="16" spans="2:13" x14ac:dyDescent="0.2">
      <c r="B16" s="7" t="s">
        <v>13</v>
      </c>
      <c r="C16" s="44" t="s">
        <v>14</v>
      </c>
      <c r="D16" t="s">
        <v>247</v>
      </c>
      <c r="E16" s="12">
        <v>0.87234</v>
      </c>
      <c r="F16" s="14">
        <v>0.37376999999999999</v>
      </c>
      <c r="H16" s="12">
        <v>0.49857000000000001</v>
      </c>
      <c r="I16" s="14">
        <v>1E-3</v>
      </c>
      <c r="K16" s="45" t="str">
        <f>IFERROR(
IF(
$E16 &gt;= MAX(INDEX(summary!$G$15:$K$26,MATCH($C16,summary!$C$15:$C$26,0),)) - $F$4,
"High",
IF(
$E16 &lt;= MIN(INDEX(summary!$G$15:$K$26,MATCH($C16,summary!$C$15:$C$26,0),)) + $F$4,
"Low","")
),
IF(
1 - $E16 &lt;= MIN(INDEX(summary!$G$15:$K$26,MATCH($B16,summary!$B$15:$B$26,0),)) + $F$4,
"High",
IF(
1 - $E16 &gt;= MAX(INDEX(summary!$G$15:$K$26,MATCH($B16,summary!$B$15:$B$26,0),)) - $F$4,
"Low", "")
)
)</f>
        <v>High</v>
      </c>
      <c r="M16" s="21" t="str">
        <f>VLOOKUP($B16,
summary!$B:$AL,
MATCH($M$11, summary!$B$11:$AL$11, 0),
FALSE
)</f>
        <v>polar</v>
      </c>
    </row>
    <row r="17" spans="2:13" x14ac:dyDescent="0.2">
      <c r="B17" s="7" t="s">
        <v>1</v>
      </c>
      <c r="C17" s="44" t="s">
        <v>2</v>
      </c>
      <c r="D17" t="s">
        <v>247</v>
      </c>
      <c r="E17" s="12">
        <v>0.84309000000000001</v>
      </c>
      <c r="F17" s="14">
        <v>0.40887000000000001</v>
      </c>
      <c r="H17" s="12">
        <v>0.43421999999999999</v>
      </c>
      <c r="I17" s="14">
        <v>1E-3</v>
      </c>
      <c r="K17" s="45" t="str">
        <f>IFERROR(
IF(
$E17 &gt;= MAX(INDEX(summary!$G$15:$K$26,MATCH($C17,summary!$C$15:$C$26,0),)) - $F$4,
"High",
IF(
$E17 &lt;= MIN(INDEX(summary!$G$15:$K$26,MATCH($C17,summary!$C$15:$C$26,0),)) + $F$4,
"Low","")
),
IF(
1 - $E17 &lt;= MIN(INDEX(summary!$G$15:$K$26,MATCH($B17,summary!$B$15:$B$26,0),)) + $F$4,
"High",
IF(
1 - $E17 &gt;= MAX(INDEX(summary!$G$15:$K$26,MATCH($B17,summary!$B$15:$B$26,0),)) - $F$4,
"Low", "")
)
)</f>
        <v>High</v>
      </c>
      <c r="M17" s="21" t="str">
        <f>VLOOKUP($B17,
summary!$B:$AL,
MATCH($M$11, summary!$B$11:$AL$11, 0),
FALSE
)</f>
        <v>polar</v>
      </c>
    </row>
    <row r="18" spans="2:13" x14ac:dyDescent="0.2">
      <c r="B18" s="7" t="s">
        <v>23</v>
      </c>
      <c r="C18" s="44" t="s">
        <v>24</v>
      </c>
      <c r="D18" t="s">
        <v>247</v>
      </c>
      <c r="E18" s="12">
        <v>0.68084999999999996</v>
      </c>
      <c r="F18" s="14">
        <v>0.26107999999999998</v>
      </c>
      <c r="H18" s="12">
        <v>0.41976999999999998</v>
      </c>
      <c r="I18" s="14">
        <v>1E-3</v>
      </c>
      <c r="K18" s="45" t="str">
        <f>IFERROR(
IF(
$E18 &gt;= MAX(INDEX(summary!$G$15:$K$26,MATCH($C18,summary!$C$15:$C$26,0),)) - $F$4,
"High",
IF(
$E18 &lt;= MIN(INDEX(summary!$G$15:$K$26,MATCH($C18,summary!$C$15:$C$26,0),)) + $F$4,
"Low","")
),
IF(
1 - $E18 &lt;= MIN(INDEX(summary!$G$15:$K$26,MATCH($B18,summary!$B$15:$B$26,0),)) + $F$4,
"High",
IF(
1 - $E18 &gt;= MAX(INDEX(summary!$G$15:$K$26,MATCH($B18,summary!$B$15:$B$26,0),)) - $F$4,
"Low", "")
)
)</f>
        <v>High</v>
      </c>
      <c r="M18" s="21" t="str">
        <f>VLOOKUP($B18,
summary!$B:$AL,
MATCH($M$11, summary!$B$11:$AL$11, 0),
FALSE
)</f>
        <v>polar</v>
      </c>
    </row>
    <row r="19" spans="2:13" x14ac:dyDescent="0.2">
      <c r="B19" s="7" t="s">
        <v>15</v>
      </c>
      <c r="C19" s="44" t="s">
        <v>16</v>
      </c>
      <c r="D19" t="s">
        <v>247</v>
      </c>
      <c r="E19" s="12">
        <v>0.69149000000000005</v>
      </c>
      <c r="F19" s="14">
        <v>0.30542000000000002</v>
      </c>
      <c r="H19" s="12">
        <v>0.38607000000000002</v>
      </c>
      <c r="I19" s="14">
        <v>1E-3</v>
      </c>
      <c r="K19" s="45" t="str">
        <f>IFERROR(
IF(
$E19 &gt;= MAX(INDEX(summary!$G$15:$K$26,MATCH($C19,summary!$C$15:$C$26,0),)) - $F$4,
"High",
IF(
$E19 &lt;= MIN(INDEX(summary!$G$15:$K$26,MATCH($C19,summary!$C$15:$C$26,0),)) + $F$4,
"Low","")
),
IF(
1 - $E19 &lt;= MIN(INDEX(summary!$G$15:$K$26,MATCH($B19,summary!$B$15:$B$26,0),)) + $F$4,
"High",
IF(
1 - $E19 &gt;= MAX(INDEX(summary!$G$15:$K$26,MATCH($B19,summary!$B$15:$B$26,0),)) - $F$4,
"Low", "")
)
)</f>
        <v>High</v>
      </c>
      <c r="M19" s="21" t="str">
        <f>VLOOKUP($B19,
summary!$B:$AL,
MATCH($M$11, summary!$B$11:$AL$11, 0),
FALSE
)</f>
        <v>polar</v>
      </c>
    </row>
    <row r="20" spans="2:13" x14ac:dyDescent="0.2">
      <c r="B20" s="7" t="s">
        <v>21</v>
      </c>
      <c r="C20" s="44" t="s">
        <v>22</v>
      </c>
      <c r="D20" t="s">
        <v>247</v>
      </c>
      <c r="E20" s="12">
        <v>0.68616999999999995</v>
      </c>
      <c r="F20" s="14">
        <v>0.30726999999999999</v>
      </c>
      <c r="H20" s="12">
        <v>0.37890000000000001</v>
      </c>
      <c r="I20" s="14">
        <v>1E-3</v>
      </c>
      <c r="K20" s="45" t="str">
        <f>IFERROR(
IF(
$E20 &gt;= MAX(INDEX(summary!$G$15:$K$26,MATCH($C20,summary!$C$15:$C$26,0),)) - $F$4,
"High",
IF(
$E20 &lt;= MIN(INDEX(summary!$G$15:$K$26,MATCH($C20,summary!$C$15:$C$26,0),)) + $F$4,
"Low","")
),
IF(
1 - $E20 &lt;= MIN(INDEX(summary!$G$15:$K$26,MATCH($B20,summary!$B$15:$B$26,0),)) + $F$4,
"High",
IF(
1 - $E20 &gt;= MAX(INDEX(summary!$G$15:$K$26,MATCH($B20,summary!$B$15:$B$26,0),)) - $F$4,
"Low", "")
)
)</f>
        <v>High</v>
      </c>
      <c r="M20" s="21" t="str">
        <f>VLOOKUP($B20,
summary!$B:$AL,
MATCH($M$11, summary!$B$11:$AL$11, 0),
FALSE
)</f>
        <v>polar</v>
      </c>
    </row>
    <row r="21" spans="2:13" x14ac:dyDescent="0.2">
      <c r="B21" s="7" t="s">
        <v>7</v>
      </c>
      <c r="C21" s="44" t="s">
        <v>8</v>
      </c>
      <c r="D21" t="s">
        <v>247</v>
      </c>
      <c r="E21" s="12">
        <v>0.72074000000000005</v>
      </c>
      <c r="F21" s="14">
        <v>0.50185000000000002</v>
      </c>
      <c r="H21" s="12">
        <v>0.21889</v>
      </c>
      <c r="I21" s="14">
        <v>1E-3</v>
      </c>
      <c r="K21" s="45" t="str">
        <f>IFERROR(
IF(
$E21 &gt;= MAX(INDEX(summary!$G$15:$K$26,MATCH($C21,summary!$C$15:$C$26,0),)) - $F$4,
"High",
IF(
$E21 &lt;= MIN(INDEX(summary!$G$15:$K$26,MATCH($C21,summary!$C$15:$C$26,0),)) + $F$4,
"Low","")
),
IF(
1 - $E21 &lt;= MIN(INDEX(summary!$G$15:$K$26,MATCH($B21,summary!$B$15:$B$26,0),)) + $F$4,
"High",
IF(
1 - $E21 &gt;= MAX(INDEX(summary!$G$15:$K$26,MATCH($B21,summary!$B$15:$B$26,0),)) - $F$4,
"Low", "")
)
)</f>
        <v>High</v>
      </c>
      <c r="M21" s="21" t="str">
        <f>VLOOKUP($B21,
summary!$B:$AL,
MATCH($M$11, summary!$B$11:$AL$11, 0),
FALSE
)</f>
        <v>polar</v>
      </c>
    </row>
    <row r="22" spans="2:13" x14ac:dyDescent="0.2">
      <c r="B22" s="7" t="s">
        <v>17</v>
      </c>
      <c r="C22" s="44" t="s">
        <v>18</v>
      </c>
      <c r="D22" t="s">
        <v>247</v>
      </c>
      <c r="E22" s="12">
        <v>0.73936000000000002</v>
      </c>
      <c r="F22" s="14">
        <v>0.55727000000000004</v>
      </c>
      <c r="H22" s="12">
        <v>0.18209</v>
      </c>
      <c r="I22" s="14">
        <v>1E-3</v>
      </c>
      <c r="K22" s="45" t="str">
        <f>IFERROR(
IF(
$E22 &gt;= MAX(INDEX(summary!$G$15:$K$26,MATCH($C22,summary!$C$15:$C$26,0),)) - $F$4,
"High",
IF(
$E22 &lt;= MIN(INDEX(summary!$G$15:$K$26,MATCH($C22,summary!$C$15:$C$26,0),)) + $F$4,
"Low","")
),
IF(
1 - $E22 &lt;= MIN(INDEX(summary!$G$15:$K$26,MATCH($B22,summary!$B$15:$B$26,0),)) + $F$4,
"High",
IF(
1 - $E22 &gt;= MAX(INDEX(summary!$G$15:$K$26,MATCH($B22,summary!$B$15:$B$26,0),)) - $F$4,
"Low", "")
)
)</f>
        <v>High</v>
      </c>
      <c r="M22" s="21" t="str">
        <f>VLOOKUP($B22,
summary!$B:$AL,
MATCH($M$11, summary!$B$11:$AL$11, 0),
FALSE
)</f>
        <v>polar</v>
      </c>
    </row>
    <row r="23" spans="2:13" x14ac:dyDescent="0.2">
      <c r="B23" s="7" t="s">
        <v>9</v>
      </c>
      <c r="C23" s="44" t="s">
        <v>10</v>
      </c>
      <c r="D23" t="s">
        <v>247</v>
      </c>
      <c r="E23" s="12">
        <v>0.52127999999999997</v>
      </c>
      <c r="F23" s="14">
        <v>0.61207</v>
      </c>
      <c r="H23" s="12">
        <v>-9.0789999999999996E-2</v>
      </c>
      <c r="I23" s="14">
        <v>1.5100000000000001E-3</v>
      </c>
      <c r="K23" s="45" t="str">
        <f>IFERROR(
IF(
$E23 &gt;= MAX(INDEX(summary!$G$15:$K$26,MATCH($C23,summary!$C$15:$C$26,0),)) - $F$4,
"High",
IF(
$E23 &lt;= MIN(INDEX(summary!$G$15:$K$26,MATCH($C23,summary!$C$15:$C$26,0),)) + $F$4,
"Low","")
),
IF(
1 - $E23 &lt;= MIN(INDEX(summary!$G$15:$K$26,MATCH($B23,summary!$B$15:$B$26,0),)) + $F$4,
"High",
IF(
1 - $E23 &gt;= MAX(INDEX(summary!$G$15:$K$26,MATCH($B23,summary!$B$15:$B$26,0),)) - $F$4,
"Low", "")
)
)</f>
        <v/>
      </c>
      <c r="M23" s="21" t="str">
        <f>VLOOKUP($B23,
summary!$B:$AL,
MATCH($M$11, summary!$B$11:$AL$11, 0),
FALSE
)</f>
        <v>polar</v>
      </c>
    </row>
    <row r="24" spans="2:13" x14ac:dyDescent="0.2">
      <c r="B24" s="7" t="s">
        <v>5</v>
      </c>
      <c r="C24" s="44" t="s">
        <v>6</v>
      </c>
      <c r="D24" t="s">
        <v>247</v>
      </c>
      <c r="E24" s="12">
        <v>0.26063999999999998</v>
      </c>
      <c r="F24" s="14">
        <v>0.37930999999999998</v>
      </c>
      <c r="H24" s="12">
        <v>-0.11867</v>
      </c>
      <c r="I24" s="14">
        <v>1E-3</v>
      </c>
      <c r="K24" s="45" t="str">
        <f>IFERROR(
IF(
$E24 &gt;= MAX(INDEX(summary!$G$15:$K$26,MATCH($C24,summary!$C$15:$C$26,0),)) - $F$4,
"High",
IF(
$E24 &lt;= MIN(INDEX(summary!$G$15:$K$26,MATCH($C24,summary!$C$15:$C$26,0),)) + $F$4,
"Low","")
),
IF(
1 - $E24 &lt;= MIN(INDEX(summary!$G$15:$K$26,MATCH($B24,summary!$B$15:$B$26,0),)) + $F$4,
"High",
IF(
1 - $E24 &gt;= MAX(INDEX(summary!$G$15:$K$26,MATCH($B24,summary!$B$15:$B$26,0),)) - $F$4,
"Low", "")
)
)</f>
        <v>Low</v>
      </c>
      <c r="M24" s="21" t="str">
        <f>VLOOKUP($B24,
summary!$B:$AL,
MATCH($M$11, summary!$B$11:$AL$11, 0),
FALSE
)</f>
        <v>polar</v>
      </c>
    </row>
    <row r="25" spans="2:13" x14ac:dyDescent="0.2">
      <c r="B25" s="7" t="s">
        <v>3</v>
      </c>
      <c r="C25" s="44" t="s">
        <v>4</v>
      </c>
      <c r="D25" t="s">
        <v>247</v>
      </c>
      <c r="E25" s="12">
        <v>0.49468000000000001</v>
      </c>
      <c r="F25" s="14">
        <v>0.6915</v>
      </c>
      <c r="H25" s="12">
        <v>-0.19681999999999999</v>
      </c>
      <c r="I25" s="14">
        <v>1E-3</v>
      </c>
      <c r="K25" s="45" t="str">
        <f>IFERROR(
IF(
$E25 &gt;= MAX(INDEX(summary!$G$15:$K$26,MATCH($C25,summary!$C$15:$C$26,0),)) - $F$4,
"High",
IF(
$E25 &lt;= MIN(INDEX(summary!$G$15:$K$26,MATCH($C25,summary!$C$15:$C$26,0),)) + $F$4,
"Low","")
),
IF(
1 - $E25 &lt;= MIN(INDEX(summary!$G$15:$K$26,MATCH($B25,summary!$B$15:$B$26,0),)) + $F$4,
"High",
IF(
1 - $E25 &gt;= MAX(INDEX(summary!$G$15:$K$26,MATCH($B25,summary!$B$15:$B$26,0),)) - $F$4,
"Low", "")
)
)</f>
        <v>Low</v>
      </c>
      <c r="M25" s="21" t="str">
        <f>VLOOKUP($B25,
summary!$B:$AL,
MATCH($M$11, summary!$B$11:$AL$11, 0),
FALSE
)</f>
        <v>polar</v>
      </c>
    </row>
    <row r="26" spans="2:13" x14ac:dyDescent="0.2">
      <c r="B26" s="22" t="s">
        <v>11</v>
      </c>
      <c r="C26" s="42" t="s">
        <v>12</v>
      </c>
      <c r="D26" t="s">
        <v>247</v>
      </c>
      <c r="E26" s="38">
        <v>0.52127999999999997</v>
      </c>
      <c r="F26" s="39">
        <v>0.72721999999999998</v>
      </c>
      <c r="H26" s="38">
        <v>-0.20594000000000001</v>
      </c>
      <c r="I26" s="39">
        <v>1E-3</v>
      </c>
      <c r="K26" s="45" t="str">
        <f>IFERROR(
IF(
$E26 &gt;= MAX(INDEX(summary!$G$15:$K$26,MATCH($C26,summary!$C$15:$C$26,0),)) - $F$4,
"High",
IF(
$E26 &lt;= MIN(INDEX(summary!$G$15:$K$26,MATCH($C26,summary!$C$15:$C$26,0),)) + $F$4,
"Low","")
),
IF(
1 - $E26 &lt;= MIN(INDEX(summary!$G$15:$K$26,MATCH($B26,summary!$B$15:$B$26,0),)) + $F$4,
"High",
IF(
1 - $E26 &gt;= MAX(INDEX(summary!$G$15:$K$26,MATCH($B26,summary!$B$15:$B$26,0),)) - $F$4,
"Low", "")
)
)</f>
        <v>Low</v>
      </c>
      <c r="M26" s="33" t="str">
        <f>VLOOKUP($B26,
summary!$B:$AL,
MATCH($M$11, summary!$B$11:$AL$11, 0),
FALSE
)</f>
        <v>polar</v>
      </c>
    </row>
    <row r="27" spans="2:13" x14ac:dyDescent="0.2"/>
    <row r="28" spans="2:13" x14ac:dyDescent="0.2"/>
    <row r="29" spans="2:13" x14ac:dyDescent="0.2">
      <c r="C29" s="31" t="s">
        <v>26</v>
      </c>
    </row>
    <row r="30" spans="2:13" x14ac:dyDescent="0.2">
      <c r="B30" s="6" t="s">
        <v>33</v>
      </c>
      <c r="C30" s="43" t="s">
        <v>34</v>
      </c>
      <c r="D30" t="s">
        <v>247</v>
      </c>
      <c r="E30" s="9">
        <v>0.85106000000000004</v>
      </c>
      <c r="F30" s="13">
        <v>0.22783</v>
      </c>
      <c r="H30" s="9">
        <v>0.62322999999999995</v>
      </c>
      <c r="I30" s="13">
        <v>1E-3</v>
      </c>
      <c r="K30" s="45" t="str">
        <f>IFERROR(
IF(
$E30 &gt;= MAX(INDEX(summary!$G$30:$K$39,MATCH($C30,summary!$C$30:$C$39,0),)) - $F$4,
"High",
IF(
$E30 &lt;= MIN(INDEX(summary!$G$30:$K$39,MATCH($C30,summary!$C$30:$C$39,0),)) + $F$4,
"Low","")
),
IF(
1 - $E30 &lt;= MIN(INDEX(summary!$G$30:$K$39,MATCH($B30,summary!$B$30:$B$39,0),)) + $F$4,
"High",
IF(
1 - $E30 &gt;= MAX(INDEX(summary!$G$30:$K$39,MATCH($B30,summary!$B$30:$B$39,0),)) - $F$4,
"Low", "")
)
)</f>
        <v>High</v>
      </c>
      <c r="M30" s="20" t="str">
        <f>VLOOKUP($B30,
summary!$B:$AL,
MATCH($M$11, summary!$B$11:$AL$11, 0),
FALSE
)</f>
        <v>polar</v>
      </c>
    </row>
    <row r="31" spans="2:13" x14ac:dyDescent="0.2">
      <c r="B31" s="7" t="s">
        <v>45</v>
      </c>
      <c r="C31" s="44" t="s">
        <v>46</v>
      </c>
      <c r="D31" t="s">
        <v>247</v>
      </c>
      <c r="E31" s="12">
        <v>0.78722999999999999</v>
      </c>
      <c r="F31" s="14">
        <v>0.33928999999999998</v>
      </c>
      <c r="H31" s="12">
        <v>0.44794</v>
      </c>
      <c r="I31" s="14">
        <v>1E-3</v>
      </c>
      <c r="K31" s="45" t="str">
        <f>IFERROR(
IF(
$E31 &gt;= MAX(INDEX(summary!$G$30:$K$39,MATCH($C31,summary!$C$30:$C$39,0),)) - $F$4,
"High",
IF(
$E31 &lt;= MIN(INDEX(summary!$G$30:$K$39,MATCH($C31,summary!$C$30:$C$39,0),)) + $F$4,
"Low","")
),
IF(
1 - $E31 &lt;= MIN(INDEX(summary!$G$30:$K$39,MATCH($B31,summary!$B$30:$B$39,0),)) + $F$4,
"High",
IF(
1 - $E31 &gt;= MAX(INDEX(summary!$G$30:$K$39,MATCH($B31,summary!$B$30:$B$39,0),)) - $F$4,
"Low", "")
)
)</f>
        <v>High</v>
      </c>
      <c r="M31" s="21" t="str">
        <f>VLOOKUP($B31,
summary!$B:$AL,
MATCH($M$11, summary!$B$11:$AL$11, 0),
FALSE
)</f>
        <v>polar</v>
      </c>
    </row>
    <row r="32" spans="2:13" x14ac:dyDescent="0.2">
      <c r="B32" s="7" t="s">
        <v>43</v>
      </c>
      <c r="C32" s="44" t="s">
        <v>44</v>
      </c>
      <c r="D32" t="s">
        <v>247</v>
      </c>
      <c r="E32" s="12">
        <v>0.85638000000000003</v>
      </c>
      <c r="F32" s="14">
        <v>0.43473000000000001</v>
      </c>
      <c r="H32" s="12">
        <v>0.42165000000000002</v>
      </c>
      <c r="I32" s="14">
        <v>1E-3</v>
      </c>
      <c r="K32" s="45" t="str">
        <f>IFERROR(
IF(
$E32 &gt;= MAX(INDEX(summary!$G$30:$K$39,MATCH($C32,summary!$C$30:$C$39,0),)) - $F$4,
"High",
IF(
$E32 &lt;= MIN(INDEX(summary!$G$30:$K$39,MATCH($C32,summary!$C$30:$C$39,0),)) + $F$4,
"Low","")
),
IF(
1 - $E32 &lt;= MIN(INDEX(summary!$G$30:$K$39,MATCH($B32,summary!$B$30:$B$39,0),)) + $F$4,
"High",
IF(
1 - $E32 &gt;= MAX(INDEX(summary!$G$30:$K$39,MATCH($B32,summary!$B$30:$B$39,0),)) - $F$4,
"Low", "")
)
)</f>
        <v>High</v>
      </c>
      <c r="M32" s="21" t="str">
        <f>VLOOKUP($B32,
summary!$B:$AL,
MATCH($M$11, summary!$B$11:$AL$11, 0),
FALSE
)</f>
        <v>polar</v>
      </c>
    </row>
    <row r="33" spans="2:13" x14ac:dyDescent="0.2">
      <c r="B33" s="7" t="s">
        <v>29</v>
      </c>
      <c r="C33" s="44" t="s">
        <v>30</v>
      </c>
      <c r="D33" t="s">
        <v>247</v>
      </c>
      <c r="E33" s="12">
        <v>0.67286999999999997</v>
      </c>
      <c r="F33" s="14">
        <v>0.32080999999999998</v>
      </c>
      <c r="H33" s="12">
        <v>0.35205999999999998</v>
      </c>
      <c r="I33" s="14">
        <v>1E-3</v>
      </c>
      <c r="K33" s="45" t="str">
        <f>IFERROR(
IF(
$E33 &gt;= MAX(INDEX(summary!$G$30:$K$39,MATCH($C33,summary!$C$30:$C$39,0),)) - $F$4,
"High",
IF(
$E33 &lt;= MIN(INDEX(summary!$G$30:$K$39,MATCH($C33,summary!$C$30:$C$39,0),)) + $F$4,
"Low","")
),
IF(
1 - $E33 &lt;= MIN(INDEX(summary!$G$30:$K$39,MATCH($B33,summary!$B$30:$B$39,0),)) + $F$4,
"High",
IF(
1 - $E33 &gt;= MAX(INDEX(summary!$G$30:$K$39,MATCH($B33,summary!$B$30:$B$39,0),)) - $F$4,
"Low", "")
)
)</f>
        <v>High</v>
      </c>
      <c r="M33" s="21" t="str">
        <f>VLOOKUP($B33,
summary!$B:$AL,
MATCH($M$11, summary!$B$11:$AL$11, 0),
FALSE
)</f>
        <v>polar</v>
      </c>
    </row>
    <row r="34" spans="2:13" x14ac:dyDescent="0.2">
      <c r="B34" s="7" t="s">
        <v>27</v>
      </c>
      <c r="C34" s="44" t="s">
        <v>28</v>
      </c>
      <c r="D34" t="s">
        <v>247</v>
      </c>
      <c r="E34" s="12">
        <v>0.69415000000000004</v>
      </c>
      <c r="F34" s="14">
        <v>0.35960999999999999</v>
      </c>
      <c r="H34" s="12">
        <v>0.33454</v>
      </c>
      <c r="I34" s="14">
        <v>1E-3</v>
      </c>
      <c r="K34" s="45" t="str">
        <f>IFERROR(
IF(
$E34 &gt;= MAX(INDEX(summary!$G$30:$K$39,MATCH($C34,summary!$C$30:$C$39,0),)) - $F$4,
"High",
IF(
$E34 &lt;= MIN(INDEX(summary!$G$30:$K$39,MATCH($C34,summary!$C$30:$C$39,0),)) + $F$4,
"Low","")
),
IF(
1 - $E34 &lt;= MIN(INDEX(summary!$G$30:$K$39,MATCH($B34,summary!$B$30:$B$39,0),)) + $F$4,
"High",
IF(
1 - $E34 &gt;= MAX(INDEX(summary!$G$30:$K$39,MATCH($B34,summary!$B$30:$B$39,0),)) - $F$4,
"Low", "")
)
)</f>
        <v>High</v>
      </c>
      <c r="M34" s="21" t="str">
        <f>VLOOKUP($B34,
summary!$B:$AL,
MATCH($M$11, summary!$B$11:$AL$11, 0),
FALSE
)</f>
        <v>polar</v>
      </c>
    </row>
    <row r="35" spans="2:13" x14ac:dyDescent="0.2">
      <c r="B35" s="7" t="s">
        <v>39</v>
      </c>
      <c r="C35" s="44" t="s">
        <v>40</v>
      </c>
      <c r="D35" t="s">
        <v>247</v>
      </c>
      <c r="E35" s="12">
        <v>0.68883000000000005</v>
      </c>
      <c r="F35" s="14">
        <v>0.35960999999999999</v>
      </c>
      <c r="H35" s="12">
        <v>0.32922000000000001</v>
      </c>
      <c r="I35" s="14">
        <v>1E-3</v>
      </c>
      <c r="K35" s="45" t="str">
        <f>IFERROR(
IF(
$E35 &gt;= MAX(INDEX(summary!$G$30:$K$39,MATCH($C35,summary!$C$30:$C$39,0),)) - $F$4,
"High",
IF(
$E35 &lt;= MIN(INDEX(summary!$G$30:$K$39,MATCH($C35,summary!$C$30:$C$39,0),)) + $F$4,
"Low","")
),
IF(
1 - $E35 &lt;= MIN(INDEX(summary!$G$30:$K$39,MATCH($B35,summary!$B$30:$B$39,0),)) + $F$4,
"High",
IF(
1 - $E35 &gt;= MAX(INDEX(summary!$G$30:$K$39,MATCH($B35,summary!$B$30:$B$39,0),)) - $F$4,
"Low", "")
)
)</f>
        <v>High</v>
      </c>
      <c r="M35" s="21" t="str">
        <f>VLOOKUP($B35,
summary!$B:$AL,
MATCH($M$11, summary!$B$11:$AL$11, 0),
FALSE
)</f>
        <v>polar</v>
      </c>
    </row>
    <row r="36" spans="2:13" x14ac:dyDescent="0.2">
      <c r="B36" s="7" t="s">
        <v>37</v>
      </c>
      <c r="C36" s="44" t="s">
        <v>38</v>
      </c>
      <c r="D36" t="s">
        <v>247</v>
      </c>
      <c r="E36" s="12">
        <v>0.67818999999999996</v>
      </c>
      <c r="F36" s="14">
        <v>0.46675</v>
      </c>
      <c r="H36" s="12">
        <v>0.21143999999999999</v>
      </c>
      <c r="I36" s="14">
        <v>1E-3</v>
      </c>
      <c r="K36" s="45" t="str">
        <f>IFERROR(
IF(
$E36 &gt;= MAX(INDEX(summary!$G$30:$K$39,MATCH($C36,summary!$C$30:$C$39,0),)) - $F$4,
"High",
IF(
$E36 &lt;= MIN(INDEX(summary!$G$30:$K$39,MATCH($C36,summary!$C$30:$C$39,0),)) + $F$4,
"Low","")
),
IF(
1 - $E36 &lt;= MIN(INDEX(summary!$G$30:$K$39,MATCH($B36,summary!$B$30:$B$39,0),)) + $F$4,
"High",
IF(
1 - $E36 &gt;= MAX(INDEX(summary!$G$30:$K$39,MATCH($B36,summary!$B$30:$B$39,0),)) - $F$4,
"Low", "")
)
)</f>
        <v/>
      </c>
      <c r="M36" s="21" t="str">
        <f>VLOOKUP($B36,
summary!$B:$AL,
MATCH($M$11, summary!$B$11:$AL$11, 0),
FALSE
)</f>
        <v>polar</v>
      </c>
    </row>
    <row r="37" spans="2:13" x14ac:dyDescent="0.2">
      <c r="B37" s="7" t="s">
        <v>41</v>
      </c>
      <c r="C37" s="44" t="s">
        <v>42</v>
      </c>
      <c r="D37" t="s">
        <v>247</v>
      </c>
      <c r="E37" s="12">
        <v>0.28722999999999999</v>
      </c>
      <c r="F37" s="14">
        <v>0.25677</v>
      </c>
      <c r="H37" s="12">
        <v>3.0460000000000001E-2</v>
      </c>
      <c r="I37" s="14">
        <v>0.25235999999999997</v>
      </c>
      <c r="K37" s="45" t="str">
        <f>IFERROR(
IF(
$E37 &gt;= MAX(INDEX(summary!$G$30:$K$39,MATCH($C37,summary!$C$30:$C$39,0),)) - $F$4,
"High",
IF(
$E37 &lt;= MIN(INDEX(summary!$G$30:$K$39,MATCH($C37,summary!$C$30:$C$39,0),)) + $F$4,
"Low","")
),
IF(
1 - $E37 &lt;= MIN(INDEX(summary!$G$30:$K$39,MATCH($B37,summary!$B$30:$B$39,0),)) + $F$4,
"High",
IF(
1 - $E37 &gt;= MAX(INDEX(summary!$G$30:$K$39,MATCH($B37,summary!$B$30:$B$39,0),)) - $F$4,
"Low", "")
)
)</f>
        <v/>
      </c>
      <c r="M37" s="21" t="str">
        <f>VLOOKUP($B37,
summary!$B:$AL,
MATCH($M$11, summary!$B$11:$AL$11, 0),
FALSE
)</f>
        <v>polar</v>
      </c>
    </row>
    <row r="38" spans="2:13" x14ac:dyDescent="0.2">
      <c r="B38" s="7" t="s">
        <v>31</v>
      </c>
      <c r="C38" s="44" t="s">
        <v>32</v>
      </c>
      <c r="D38" t="s">
        <v>247</v>
      </c>
      <c r="E38" s="12">
        <v>0.29254999999999998</v>
      </c>
      <c r="F38" s="14">
        <v>0.26539000000000001</v>
      </c>
      <c r="H38" s="12">
        <v>2.716E-2</v>
      </c>
      <c r="I38" s="14">
        <v>0.31544</v>
      </c>
      <c r="K38" s="45" t="str">
        <f>IFERROR(
IF(
$E38 &gt;= MAX(INDEX(summary!$G$30:$K$39,MATCH($C38,summary!$C$30:$C$39,0),)) - $F$4,
"High",
IF(
$E38 &lt;= MIN(INDEX(summary!$G$30:$K$39,MATCH($C38,summary!$C$30:$C$39,0),)) + $F$4,
"Low","")
),
IF(
1 - $E38 &lt;= MIN(INDEX(summary!$G$30:$K$39,MATCH($B38,summary!$B$30:$B$39,0),)) + $F$4,
"High",
IF(
1 - $E38 &gt;= MAX(INDEX(summary!$G$30:$K$39,MATCH($B38,summary!$B$30:$B$39,0),)) - $F$4,
"Low", "")
)
)</f>
        <v/>
      </c>
      <c r="M38" s="21" t="str">
        <f>VLOOKUP($B38,
summary!$B:$AL,
MATCH($M$11, summary!$B$11:$AL$11, 0),
FALSE
)</f>
        <v>polar</v>
      </c>
    </row>
    <row r="39" spans="2:13" x14ac:dyDescent="0.2">
      <c r="B39" s="22" t="s">
        <v>35</v>
      </c>
      <c r="C39" s="42" t="s">
        <v>36</v>
      </c>
      <c r="D39" t="s">
        <v>247</v>
      </c>
      <c r="E39" s="38">
        <v>0.47605999999999998</v>
      </c>
      <c r="F39" s="39">
        <v>0.62807999999999997</v>
      </c>
      <c r="H39" s="38">
        <v>-0.15201999999999999</v>
      </c>
      <c r="I39" s="39">
        <v>1E-3</v>
      </c>
      <c r="K39" s="45" t="str">
        <f>IFERROR(
IF(
$E39 &gt;= MAX(INDEX(summary!$G$30:$K$39,MATCH($C39,summary!$C$30:$C$39,0),)) - $F$4,
"High",
IF(
$E39 &lt;= MIN(INDEX(summary!$G$30:$K$39,MATCH($C39,summary!$C$30:$C$39,0),)) + $F$4,
"Low","")
),
IF(
1 - $E39 &lt;= MIN(INDEX(summary!$G$30:$K$39,MATCH($B39,summary!$B$30:$B$39,0),)) + $F$4,
"High",
IF(
1 - $E39 &gt;= MAX(INDEX(summary!$G$30:$K$39,MATCH($B39,summary!$B$30:$B$39,0),)) - $F$4,
"Low", "")
)
)</f>
        <v/>
      </c>
      <c r="M39" s="33" t="str">
        <f>VLOOKUP($B39,
summary!$B:$AL,
MATCH($M$11, summary!$B$11:$AL$11, 0),
FALSE
)</f>
        <v>polar</v>
      </c>
    </row>
    <row r="40" spans="2:13" x14ac:dyDescent="0.2"/>
    <row r="41" spans="2:13" x14ac:dyDescent="0.2"/>
    <row r="42" spans="2:13" x14ac:dyDescent="0.2">
      <c r="C42" s="31" t="s">
        <v>47</v>
      </c>
    </row>
    <row r="43" spans="2:13" x14ac:dyDescent="0.2">
      <c r="B43" s="6" t="s">
        <v>54</v>
      </c>
      <c r="C43" s="43" t="s">
        <v>55</v>
      </c>
      <c r="D43" t="s">
        <v>247</v>
      </c>
      <c r="E43" s="9">
        <v>0.83245000000000002</v>
      </c>
      <c r="F43" s="13">
        <v>0.27585999999999999</v>
      </c>
      <c r="H43" s="9">
        <v>0.55659000000000003</v>
      </c>
      <c r="I43" s="13">
        <v>1E-3</v>
      </c>
      <c r="K43" s="45" t="str">
        <f>IFERROR(
IF(
$E43 &gt;= MAX(INDEX(summary!$G$43:$K$52,MATCH($C43,summary!$C$43:$C$52,0),)) - $F$4,
"High",
IF(
$E43 &lt;= MIN(INDEX(summary!$G$43:$K$52,MATCH($C43,summary!$C$43:$C$52,0),)) + $F$4,
"Low","")
),
IF(
1 - $E43 &lt;= MIN(INDEX(summary!$G$43:$K$52,MATCH($B43,summary!$B$43:$B$52,0),)) + $F$4,
"High",
IF(
1 - $E43 &gt;= MAX(INDEX(summary!$G$43:$K$52,MATCH($B43,summary!$B$43:$B$52,0),)) - $F$4,
"Low", "")
)
)</f>
        <v>High</v>
      </c>
      <c r="M43" s="20" t="str">
        <f>VLOOKUP($B43,
summary!$B:$AL,
MATCH($M$11, summary!$B$11:$AL$11, 0),
FALSE
)</f>
        <v>polar</v>
      </c>
    </row>
    <row r="44" spans="2:13" x14ac:dyDescent="0.2">
      <c r="B44" s="7" t="s">
        <v>48</v>
      </c>
      <c r="C44" s="44" t="s">
        <v>49</v>
      </c>
      <c r="D44" t="s">
        <v>247</v>
      </c>
      <c r="E44" s="12">
        <v>0.88563999999999998</v>
      </c>
      <c r="F44" s="14">
        <v>0.36144999999999999</v>
      </c>
      <c r="H44" s="12">
        <v>0.52419000000000004</v>
      </c>
      <c r="I44" s="14">
        <v>1E-3</v>
      </c>
      <c r="K44" s="45" t="str">
        <f>IFERROR(
IF(
$E44 &gt;= MAX(INDEX(summary!$G$43:$K$52,MATCH($C44,summary!$C$43:$C$52,0),)) - $F$4,
"High",
IF(
$E44 &lt;= MIN(INDEX(summary!$G$43:$K$52,MATCH($C44,summary!$C$43:$C$52,0),)) + $F$4,
"Low","")
),
IF(
1 - $E44 &lt;= MIN(INDEX(summary!$G$43:$K$52,MATCH($B44,summary!$B$43:$B$52,0),)) + $F$4,
"High",
IF(
1 - $E44 &gt;= MAX(INDEX(summary!$G$43:$K$52,MATCH($B44,summary!$B$43:$B$52,0),)) - $F$4,
"Low", "")
)
)</f>
        <v>High</v>
      </c>
      <c r="M44" s="21" t="str">
        <f>VLOOKUP($B44,
summary!$B:$AL,
MATCH($M$11, summary!$B$11:$AL$11, 0),
FALSE
)</f>
        <v>polar</v>
      </c>
    </row>
    <row r="45" spans="2:13" x14ac:dyDescent="0.2">
      <c r="B45" s="7" t="s">
        <v>64</v>
      </c>
      <c r="C45" s="44" t="s">
        <v>65</v>
      </c>
      <c r="D45" t="s">
        <v>247</v>
      </c>
      <c r="E45" s="12">
        <v>0.68616999999999995</v>
      </c>
      <c r="F45" s="14">
        <v>0.24076</v>
      </c>
      <c r="H45" s="12">
        <v>0.44540999999999997</v>
      </c>
      <c r="I45" s="14">
        <v>1E-3</v>
      </c>
      <c r="K45" s="45" t="str">
        <f>IFERROR(
IF(
$E45 &gt;= MAX(INDEX(summary!$G$43:$K$52,MATCH($C45,summary!$C$43:$C$52,0),)) - $F$4,
"High",
IF(
$E45 &lt;= MIN(INDEX(summary!$G$43:$K$52,MATCH($C45,summary!$C$43:$C$52,0),)) + $F$4,
"Low","")
),
IF(
1 - $E45 &lt;= MIN(INDEX(summary!$G$43:$K$52,MATCH($B45,summary!$B$43:$B$52,0),)) + $F$4,
"High",
IF(
1 - $E45 &gt;= MAX(INDEX(summary!$G$43:$K$52,MATCH($B45,summary!$B$43:$B$52,0),)) - $F$4,
"Low", "")
)
)</f>
        <v>High</v>
      </c>
      <c r="M45" s="21" t="str">
        <f>VLOOKUP($B45,
summary!$B:$AL,
MATCH($M$11, summary!$B$11:$AL$11, 0),
FALSE
)</f>
        <v>polar</v>
      </c>
    </row>
    <row r="46" spans="2:13" x14ac:dyDescent="0.2">
      <c r="B46" s="7" t="s">
        <v>66</v>
      </c>
      <c r="C46" s="44" t="s">
        <v>67</v>
      </c>
      <c r="D46" t="s">
        <v>247</v>
      </c>
      <c r="E46" s="12">
        <v>0.67552999999999996</v>
      </c>
      <c r="F46" s="14">
        <v>0.26046999999999998</v>
      </c>
      <c r="H46" s="12">
        <v>0.41505999999999998</v>
      </c>
      <c r="I46" s="14">
        <v>1E-3</v>
      </c>
      <c r="K46" s="45" t="str">
        <f>IFERROR(
IF(
$E46 &gt;= MAX(INDEX(summary!$G$43:$K$52,MATCH($C46,summary!$C$43:$C$52,0),)) - $F$4,
"High",
IF(
$E46 &lt;= MIN(INDEX(summary!$G$43:$K$52,MATCH($C46,summary!$C$43:$C$52,0),)) + $F$4,
"Low","")
),
IF(
1 - $E46 &lt;= MIN(INDEX(summary!$G$43:$K$52,MATCH($B46,summary!$B$43:$B$52,0),)) + $F$4,
"High",
IF(
1 - $E46 &gt;= MAX(INDEX(summary!$G$43:$K$52,MATCH($B46,summary!$B$43:$B$52,0),)) - $F$4,
"Low", "")
)
)</f>
        <v>High</v>
      </c>
      <c r="M46" s="21" t="str">
        <f>VLOOKUP($B46,
summary!$B:$AL,
MATCH($M$11, summary!$B$11:$AL$11, 0),
FALSE
)</f>
        <v>polar</v>
      </c>
    </row>
    <row r="47" spans="2:13" x14ac:dyDescent="0.2">
      <c r="B47" s="7" t="s">
        <v>56</v>
      </c>
      <c r="C47" s="44" t="s">
        <v>57</v>
      </c>
      <c r="D47" t="s">
        <v>247</v>
      </c>
      <c r="E47" s="12">
        <v>0.68350999999999995</v>
      </c>
      <c r="F47" s="14">
        <v>0.29557</v>
      </c>
      <c r="H47" s="12">
        <v>0.38794000000000001</v>
      </c>
      <c r="I47" s="14">
        <v>1E-3</v>
      </c>
      <c r="K47" s="45" t="str">
        <f>IFERROR(
IF(
$E47 &gt;= MAX(INDEX(summary!$G$43:$K$52,MATCH($C47,summary!$C$43:$C$52,0),)) - $F$4,
"High",
IF(
$E47 &lt;= MIN(INDEX(summary!$G$43:$K$52,MATCH($C47,summary!$C$43:$C$52,0),)) + $F$4,
"Low","")
),
IF(
1 - $E47 &lt;= MIN(INDEX(summary!$G$43:$K$52,MATCH($B47,summary!$B$43:$B$52,0),)) + $F$4,
"High",
IF(
1 - $E47 &gt;= MAX(INDEX(summary!$G$43:$K$52,MATCH($B47,summary!$B$43:$B$52,0),)) - $F$4,
"Low", "")
)
)</f>
        <v>High</v>
      </c>
      <c r="M47" s="21" t="str">
        <f>VLOOKUP($B47,
summary!$B:$AL,
MATCH($M$11, summary!$B$11:$AL$11, 0),
FALSE
)</f>
        <v>polar</v>
      </c>
    </row>
    <row r="48" spans="2:13" x14ac:dyDescent="0.2">
      <c r="B48" s="7" t="s">
        <v>58</v>
      </c>
      <c r="C48" s="44" t="s">
        <v>59</v>
      </c>
      <c r="D48" t="s">
        <v>247</v>
      </c>
      <c r="E48" s="12">
        <v>0.49468000000000001</v>
      </c>
      <c r="F48" s="14">
        <v>0.51909000000000005</v>
      </c>
      <c r="H48" s="12">
        <v>-2.4410000000000001E-2</v>
      </c>
      <c r="I48" s="14">
        <v>0.42598999999999998</v>
      </c>
      <c r="K48" s="45" t="str">
        <f>IFERROR(
IF(
$E48 &gt;= MAX(INDEX(summary!$G$43:$K$52,MATCH($C48,summary!$C$43:$C$52,0),)) - $F$4,
"High",
IF(
$E48 &lt;= MIN(INDEX(summary!$G$43:$K$52,MATCH($C48,summary!$C$43:$C$52,0),)) + $F$4,
"Low","")
),
IF(
1 - $E48 &lt;= MIN(INDEX(summary!$G$43:$K$52,MATCH($B48,summary!$B$43:$B$52,0),)) + $F$4,
"High",
IF(
1 - $E48 &gt;= MAX(INDEX(summary!$G$43:$K$52,MATCH($B48,summary!$B$43:$B$52,0),)) - $F$4,
"Low", "")
)
)</f>
        <v/>
      </c>
      <c r="M48" s="21" t="str">
        <f>VLOOKUP($B48,
summary!$B:$AL,
MATCH($M$11, summary!$B$11:$AL$11, 0),
FALSE
)</f>
        <v>polar</v>
      </c>
    </row>
    <row r="49" spans="2:13" x14ac:dyDescent="0.2">
      <c r="B49" s="7" t="s">
        <v>52</v>
      </c>
      <c r="C49" s="44" t="s">
        <v>53</v>
      </c>
      <c r="D49" t="s">
        <v>247</v>
      </c>
      <c r="E49" s="12">
        <v>0.51861999999999997</v>
      </c>
      <c r="F49" s="14">
        <v>0.59791000000000005</v>
      </c>
      <c r="H49" s="12">
        <v>-7.9290000000000097E-2</v>
      </c>
      <c r="I49" s="14">
        <v>5.9300000000000004E-3</v>
      </c>
      <c r="K49" s="45" t="str">
        <f>IFERROR(
IF(
$E49 &gt;= MAX(INDEX(summary!$G$43:$K$52,MATCH($C49,summary!$C$43:$C$52,0),)) - $F$4,
"High",
IF(
$E49 &lt;= MIN(INDEX(summary!$G$43:$K$52,MATCH($C49,summary!$C$43:$C$52,0),)) + $F$4,
"Low","")
),
IF(
1 - $E49 &lt;= MIN(INDEX(summary!$G$43:$K$52,MATCH($B49,summary!$B$43:$B$52,0),)) + $F$4,
"High",
IF(
1 - $E49 &gt;= MAX(INDEX(summary!$G$43:$K$52,MATCH($B49,summary!$B$43:$B$52,0),)) - $F$4,
"Low", "")
)
)</f>
        <v/>
      </c>
      <c r="M49" s="21" t="str">
        <f>VLOOKUP($B49,
summary!$B:$AL,
MATCH($M$11, summary!$B$11:$AL$11, 0),
FALSE
)</f>
        <v>polar</v>
      </c>
    </row>
    <row r="50" spans="2:13" x14ac:dyDescent="0.2">
      <c r="B50" s="7" t="s">
        <v>50</v>
      </c>
      <c r="C50" s="44" t="s">
        <v>51</v>
      </c>
      <c r="D50" t="s">
        <v>247</v>
      </c>
      <c r="E50" s="12">
        <v>0.31117</v>
      </c>
      <c r="F50" s="14">
        <v>0.66010000000000002</v>
      </c>
      <c r="H50" s="12">
        <v>-0.34893000000000002</v>
      </c>
      <c r="I50" s="14">
        <v>1E-3</v>
      </c>
      <c r="K50" s="45" t="str">
        <f>IFERROR(
IF(
$E50 &gt;= MAX(INDEX(summary!$G$43:$K$52,MATCH($C50,summary!$C$43:$C$52,0),)) - $F$4,
"High",
IF(
$E50 &lt;= MIN(INDEX(summary!$G$43:$K$52,MATCH($C50,summary!$C$43:$C$52,0),)) + $F$4,
"Low","")
),
IF(
1 - $E50 &lt;= MIN(INDEX(summary!$G$43:$K$52,MATCH($B50,summary!$B$43:$B$52,0),)) + $F$4,
"High",
IF(
1 - $E50 &gt;= MAX(INDEX(summary!$G$43:$K$52,MATCH($B50,summary!$B$43:$B$52,0),)) - $F$4,
"Low", "")
)
)</f>
        <v>Low</v>
      </c>
      <c r="M50" s="21" t="str">
        <f>VLOOKUP($B50,
summary!$B:$AL,
MATCH($M$11, summary!$B$11:$AL$11, 0),
FALSE
)</f>
        <v>polar</v>
      </c>
    </row>
    <row r="51" spans="2:13" x14ac:dyDescent="0.2">
      <c r="B51" s="7" t="s">
        <v>60</v>
      </c>
      <c r="C51" s="44" t="s">
        <v>61</v>
      </c>
      <c r="D51" t="s">
        <v>247</v>
      </c>
      <c r="E51" s="12">
        <v>0.29787000000000002</v>
      </c>
      <c r="F51" s="14">
        <v>0.70382</v>
      </c>
      <c r="H51" s="12">
        <v>-0.40594999999999998</v>
      </c>
      <c r="I51" s="14">
        <v>1E-3</v>
      </c>
      <c r="K51" s="45" t="str">
        <f>IFERROR(
IF(
$E51 &gt;= MAX(INDEX(summary!$G$43:$K$52,MATCH($C51,summary!$C$43:$C$52,0),)) - $F$4,
"High",
IF(
$E51 &lt;= MIN(INDEX(summary!$G$43:$K$52,MATCH($C51,summary!$C$43:$C$52,0),)) + $F$4,
"Low","")
),
IF(
1 - $E51 &lt;= MIN(INDEX(summary!$G$43:$K$52,MATCH($B51,summary!$B$43:$B$52,0),)) + $F$4,
"High",
IF(
1 - $E51 &gt;= MAX(INDEX(summary!$G$43:$K$52,MATCH($B51,summary!$B$43:$B$52,0),)) - $F$4,
"Low", "")
)
)</f>
        <v>Low</v>
      </c>
      <c r="M51" s="21" t="str">
        <f>VLOOKUP($B51,
summary!$B:$AL,
MATCH($M$11, summary!$B$11:$AL$11, 0),
FALSE
)</f>
        <v>polar</v>
      </c>
    </row>
    <row r="52" spans="2:13" x14ac:dyDescent="0.2">
      <c r="B52" s="22" t="s">
        <v>62</v>
      </c>
      <c r="C52" s="42" t="s">
        <v>63</v>
      </c>
      <c r="D52" t="s">
        <v>247</v>
      </c>
      <c r="E52" s="38">
        <v>0.26595999999999997</v>
      </c>
      <c r="F52" s="39">
        <v>0.74631000000000003</v>
      </c>
      <c r="H52" s="38">
        <v>-0.48035</v>
      </c>
      <c r="I52" s="39">
        <v>1E-3</v>
      </c>
      <c r="K52" s="45" t="str">
        <f>IFERROR(
IF(
$E52 &gt;= MAX(INDEX(summary!$G$43:$K$52,MATCH($C52,summary!$C$43:$C$52,0),)) - $F$4,
"High",
IF(
$E52 &lt;= MIN(INDEX(summary!$G$43:$K$52,MATCH($C52,summary!$C$43:$C$52,0),)) + $F$4,
"Low","")
),
IF(
1 - $E52 &lt;= MIN(INDEX(summary!$G$43:$K$52,MATCH($B52,summary!$B$43:$B$52,0),)) + $F$4,
"High",
IF(
1 - $E52 &gt;= MAX(INDEX(summary!$G$43:$K$52,MATCH($B52,summary!$B$43:$B$52,0),)) - $F$4,
"Low", "")
)
)</f>
        <v>Low</v>
      </c>
      <c r="M52" s="33" t="str">
        <f>VLOOKUP($B52,
summary!$B:$AL,
MATCH($M$11, summary!$B$11:$AL$11, 0),
FALSE
)</f>
        <v>polar</v>
      </c>
    </row>
    <row r="53" spans="2:13" x14ac:dyDescent="0.2"/>
    <row r="54" spans="2:13" x14ac:dyDescent="0.2"/>
    <row r="55" spans="2:13" x14ac:dyDescent="0.2">
      <c r="C55" s="31" t="s">
        <v>68</v>
      </c>
    </row>
    <row r="56" spans="2:13" x14ac:dyDescent="0.2">
      <c r="B56" s="6" t="s">
        <v>81</v>
      </c>
      <c r="C56" s="43" t="s">
        <v>82</v>
      </c>
      <c r="D56" t="s">
        <v>247</v>
      </c>
      <c r="E56" s="9">
        <v>0.82181000000000004</v>
      </c>
      <c r="F56" s="13">
        <v>0.22968</v>
      </c>
      <c r="H56" s="9">
        <v>0.59213000000000005</v>
      </c>
      <c r="I56" s="13">
        <v>1E-3</v>
      </c>
      <c r="K56" s="45" t="str">
        <f>IFERROR(
IF(
$E56 &gt;= MAX(INDEX(summary!$G$56:$K$63,MATCH($C56,summary!$C$56:$C$63,0),)) - $F$4,
"High",
IF(
$E56 &lt;= MIN(INDEX(summary!$G$56:$K$63,MATCH($C56,summary!$C$56:$C$63,0),)) + $F$4,
"Low","")
),
IF(
1 - $E56 &lt;= MIN(INDEX(summary!$G$56:$K$63,MATCH($B56,summary!$B$56:$B$63,0),)) + $F$4,
"High",
IF(
1 - $E56 &gt;= MAX(INDEX(summary!$G$56:$K$63,MATCH($B56,summary!$B$56:$B$63,0),)) - $F$4,
"Low", "")
)
)</f>
        <v>High</v>
      </c>
      <c r="M56" s="20" t="str">
        <f>VLOOKUP($B56,
summary!$B:$AL,
MATCH($M$11, summary!$B$11:$AL$11, 0),
FALSE
)</f>
        <v>polar</v>
      </c>
    </row>
    <row r="57" spans="2:13" x14ac:dyDescent="0.2">
      <c r="B57" s="7" t="s">
        <v>83</v>
      </c>
      <c r="C57" s="44" t="s">
        <v>84</v>
      </c>
      <c r="D57" t="s">
        <v>247</v>
      </c>
      <c r="E57" s="12">
        <v>0.85106000000000004</v>
      </c>
      <c r="F57" s="14">
        <v>0.35468</v>
      </c>
      <c r="H57" s="12">
        <v>0.49637999999999999</v>
      </c>
      <c r="I57" s="14">
        <v>1E-3</v>
      </c>
      <c r="K57" s="45" t="str">
        <f>IFERROR(
IF(
$E57 &gt;= MAX(INDEX(summary!$G$56:$K$63,MATCH($C57,summary!$C$56:$C$63,0),)) - $F$4,
"High",
IF(
$E57 &lt;= MIN(INDEX(summary!$G$56:$K$63,MATCH($C57,summary!$C$56:$C$63,0),)) + $F$4,
"Low","")
),
IF(
1 - $E57 &lt;= MIN(INDEX(summary!$G$56:$K$63,MATCH($B57,summary!$B$56:$B$63,0),)) + $F$4,
"High",
IF(
1 - $E57 &gt;= MAX(INDEX(summary!$G$56:$K$63,MATCH($B57,summary!$B$56:$B$63,0),)) - $F$4,
"Low", "")
)
)</f>
        <v>High</v>
      </c>
      <c r="M57" s="21" t="str">
        <f>VLOOKUP($B57,
summary!$B:$AL,
MATCH($M$11, summary!$B$11:$AL$11, 0),
FALSE
)</f>
        <v>polar</v>
      </c>
    </row>
    <row r="58" spans="2:13" x14ac:dyDescent="0.2">
      <c r="B58" s="7" t="s">
        <v>77</v>
      </c>
      <c r="C58" s="44" t="s">
        <v>78</v>
      </c>
      <c r="D58" t="s">
        <v>247</v>
      </c>
      <c r="E58" s="12">
        <v>0.85904000000000003</v>
      </c>
      <c r="F58" s="14">
        <v>0.39655000000000001</v>
      </c>
      <c r="H58" s="12">
        <v>0.46249000000000001</v>
      </c>
      <c r="I58" s="14">
        <v>1E-3</v>
      </c>
      <c r="K58" s="45" t="str">
        <f>IFERROR(
IF(
$E58 &gt;= MAX(INDEX(summary!$G$56:$K$63,MATCH($C58,summary!$C$56:$C$63,0),)) - $F$4,
"High",
IF(
$E58 &lt;= MIN(INDEX(summary!$G$56:$K$63,MATCH($C58,summary!$C$56:$C$63,0),)) + $F$4,
"Low","")
),
IF(
1 - $E58 &lt;= MIN(INDEX(summary!$G$56:$K$63,MATCH($B58,summary!$B$56:$B$63,0),)) + $F$4,
"High",
IF(
1 - $E58 &gt;= MAX(INDEX(summary!$G$56:$K$63,MATCH($B58,summary!$B$56:$B$63,0),)) - $F$4,
"Low", "")
)
)</f>
        <v>High</v>
      </c>
      <c r="M58" s="21" t="str">
        <f>VLOOKUP($B58,
summary!$B:$AL,
MATCH($M$11, summary!$B$11:$AL$11, 0),
FALSE
)</f>
        <v>polar</v>
      </c>
    </row>
    <row r="59" spans="2:13" x14ac:dyDescent="0.2">
      <c r="B59" s="7" t="s">
        <v>73</v>
      </c>
      <c r="C59" s="44" t="s">
        <v>74</v>
      </c>
      <c r="D59" t="s">
        <v>247</v>
      </c>
      <c r="E59" s="12">
        <v>0.64893999999999996</v>
      </c>
      <c r="F59" s="14">
        <v>0.38916000000000001</v>
      </c>
      <c r="H59" s="12">
        <v>0.25978000000000001</v>
      </c>
      <c r="I59" s="14">
        <v>1E-3</v>
      </c>
      <c r="K59" s="45" t="str">
        <f>IFERROR(
IF(
$E59 &gt;= MAX(INDEX(summary!$G$56:$K$63,MATCH($C59,summary!$C$56:$C$63,0),)) - $F$4,
"High",
IF(
$E59 &lt;= MIN(INDEX(summary!$G$56:$K$63,MATCH($C59,summary!$C$56:$C$63,0),)) + $F$4,
"Low","")
),
IF(
1 - $E59 &lt;= MIN(INDEX(summary!$G$56:$K$63,MATCH($B59,summary!$B$56:$B$63,0),)) + $F$4,
"High",
IF(
1 - $E59 &gt;= MAX(INDEX(summary!$G$56:$K$63,MATCH($B59,summary!$B$56:$B$63,0),)) - $F$4,
"Low", "")
)
)</f>
        <v>High</v>
      </c>
      <c r="M59" s="21" t="str">
        <f>VLOOKUP($B59,
summary!$B:$AL,
MATCH($M$11, summary!$B$11:$AL$11, 0),
FALSE
)</f>
        <v>polar</v>
      </c>
    </row>
    <row r="60" spans="2:13" x14ac:dyDescent="0.2">
      <c r="B60" s="7" t="s">
        <v>75</v>
      </c>
      <c r="C60" s="44" t="s">
        <v>76</v>
      </c>
      <c r="D60" t="s">
        <v>247</v>
      </c>
      <c r="E60" s="12">
        <v>0.67286999999999997</v>
      </c>
      <c r="F60" s="14">
        <v>0.43903999999999999</v>
      </c>
      <c r="H60" s="12">
        <v>0.23383000000000001</v>
      </c>
      <c r="I60" s="14">
        <v>1E-3</v>
      </c>
      <c r="K60" s="45" t="str">
        <f>IFERROR(
IF(
$E60 &gt;= MAX(INDEX(summary!$G$56:$K$63,MATCH($C60,summary!$C$56:$C$63,0),)) - $F$4,
"High",
IF(
$E60 &lt;= MIN(INDEX(summary!$G$56:$K$63,MATCH($C60,summary!$C$56:$C$63,0),)) + $F$4,
"Low","")
),
IF(
1 - $E60 &lt;= MIN(INDEX(summary!$G$56:$K$63,MATCH($B60,summary!$B$56:$B$63,0),)) + $F$4,
"High",
IF(
1 - $E60 &gt;= MAX(INDEX(summary!$G$56:$K$63,MATCH($B60,summary!$B$56:$B$63,0),)) - $F$4,
"Low", "")
)
)</f>
        <v/>
      </c>
      <c r="M60" s="21" t="str">
        <f>VLOOKUP($B60,
summary!$B:$AL,
MATCH($M$11, summary!$B$11:$AL$11, 0),
FALSE
)</f>
        <v>polar</v>
      </c>
    </row>
    <row r="61" spans="2:13" x14ac:dyDescent="0.2">
      <c r="B61" s="7" t="s">
        <v>71</v>
      </c>
      <c r="C61" s="44" t="s">
        <v>72</v>
      </c>
      <c r="D61" t="s">
        <v>247</v>
      </c>
      <c r="E61" s="12">
        <v>0.77127999999999997</v>
      </c>
      <c r="F61" s="14">
        <v>0.56527000000000005</v>
      </c>
      <c r="H61" s="12">
        <v>0.20601</v>
      </c>
      <c r="I61" s="14">
        <v>1E-3</v>
      </c>
      <c r="K61" s="45" t="str">
        <f>IFERROR(
IF(
$E61 &gt;= MAX(INDEX(summary!$G$56:$K$63,MATCH($C61,summary!$C$56:$C$63,0),)) - $F$4,
"High",
IF(
$E61 &lt;= MIN(INDEX(summary!$G$56:$K$63,MATCH($C61,summary!$C$56:$C$63,0),)) + $F$4,
"Low","")
),
IF(
1 - $E61 &lt;= MIN(INDEX(summary!$G$56:$K$63,MATCH($B61,summary!$B$56:$B$63,0),)) + $F$4,
"High",
IF(
1 - $E61 &gt;= MAX(INDEX(summary!$G$56:$K$63,MATCH($B61,summary!$B$56:$B$63,0),)) - $F$4,
"Low", "")
)
)</f>
        <v/>
      </c>
      <c r="M61" s="21" t="str">
        <f>VLOOKUP($B61,
summary!$B:$AL,
MATCH($M$11, summary!$B$11:$AL$11, 0),
FALSE
)</f>
        <v>polar</v>
      </c>
    </row>
    <row r="62" spans="2:13" x14ac:dyDescent="0.2">
      <c r="B62" s="7" t="s">
        <v>79</v>
      </c>
      <c r="C62" s="44" t="s">
        <v>80</v>
      </c>
      <c r="D62" t="s">
        <v>247</v>
      </c>
      <c r="E62" s="12">
        <v>0.51329999999999998</v>
      </c>
      <c r="F62" s="14">
        <v>0.48276000000000002</v>
      </c>
      <c r="H62" s="12">
        <v>3.0540000000000001E-2</v>
      </c>
      <c r="I62" s="14">
        <v>0.31236000000000003</v>
      </c>
      <c r="K62" s="45" t="str">
        <f>IFERROR(
IF(
$E62 &gt;= MAX(INDEX(summary!$G$56:$K$63,MATCH($C62,summary!$C$56:$C$63,0),)) - $F$4,
"High",
IF(
$E62 &lt;= MIN(INDEX(summary!$G$56:$K$63,MATCH($C62,summary!$C$56:$C$63,0),)) + $F$4,
"Low","")
),
IF(
1 - $E62 &lt;= MIN(INDEX(summary!$G$56:$K$63,MATCH($B62,summary!$B$56:$B$63,0),)) + $F$4,
"High",
IF(
1 - $E62 &gt;= MAX(INDEX(summary!$G$56:$K$63,MATCH($B62,summary!$B$56:$B$63,0),)) - $F$4,
"Low", "")
)
)</f>
        <v/>
      </c>
      <c r="M62" s="21" t="str">
        <f>VLOOKUP($B62,
summary!$B:$AL,
MATCH($M$11, summary!$B$11:$AL$11, 0),
FALSE
)</f>
        <v>polar</v>
      </c>
    </row>
    <row r="63" spans="2:13" x14ac:dyDescent="0.2">
      <c r="B63" s="22" t="s">
        <v>69</v>
      </c>
      <c r="C63" s="42" t="s">
        <v>70</v>
      </c>
      <c r="D63" t="s">
        <v>247</v>
      </c>
      <c r="E63" s="38">
        <v>0.49202000000000001</v>
      </c>
      <c r="F63" s="39">
        <v>0.60406000000000004</v>
      </c>
      <c r="H63" s="38">
        <v>-0.11204</v>
      </c>
      <c r="I63" s="39">
        <v>1E-3</v>
      </c>
      <c r="K63" s="45" t="str">
        <f>IFERROR(
IF(
$E63 &gt;= MAX(INDEX(summary!$G$56:$K$63,MATCH($C63,summary!$C$56:$C$63,0),)) - $F$4,
"High",
IF(
$E63 &lt;= MIN(INDEX(summary!$G$56:$K$63,MATCH($C63,summary!$C$56:$C$63,0),)) + $F$4,
"Low","")
),
IF(
1 - $E63 &lt;= MIN(INDEX(summary!$G$56:$K$63,MATCH($B63,summary!$B$56:$B$63,0),)) + $F$4,
"High",
IF(
1 - $E63 &gt;= MAX(INDEX(summary!$G$56:$K$63,MATCH($B63,summary!$B$56:$B$63,0),)) - $F$4,
"Low", "")
)
)</f>
        <v/>
      </c>
      <c r="M63" s="33" t="str">
        <f>VLOOKUP($B63,
summary!$B:$AL,
MATCH($M$11, summary!$B$11:$AL$11, 0),
FALSE
)</f>
        <v>polar</v>
      </c>
    </row>
    <row r="64" spans="2:13" x14ac:dyDescent="0.2"/>
    <row r="65" spans="2:13" x14ac:dyDescent="0.2"/>
    <row r="66" spans="2:13" x14ac:dyDescent="0.2">
      <c r="C66" s="31" t="s">
        <v>85</v>
      </c>
    </row>
    <row r="67" spans="2:13" x14ac:dyDescent="0.2">
      <c r="B67" s="6" t="s">
        <v>86</v>
      </c>
      <c r="C67" s="43" t="s">
        <v>87</v>
      </c>
      <c r="D67" t="s">
        <v>247</v>
      </c>
      <c r="E67" s="9">
        <v>0.46011000000000002</v>
      </c>
      <c r="F67" s="13">
        <v>0.32266</v>
      </c>
      <c r="H67" s="9">
        <v>0.13744999999999999</v>
      </c>
      <c r="I67" s="13">
        <v>1E-3</v>
      </c>
      <c r="K67" s="45" t="str">
        <f>IFERROR(
IF(
$E67 &gt;= MAX(INDEX(summary!$G$67:$K$73,MATCH($C67,summary!$C$67:$C$73,0),)) - $F$4,
"High",
IF(
$E67 &lt;= MIN(INDEX(summary!$G$67:$K$73,MATCH($C67,summary!$C$67:$C$73,0),)) + $F$4,
"Low","")
),
IF(
1 - $E67 &lt;= MIN(INDEX(summary!$G$67:$K$73,MATCH($B67,summary!$B$67:$B$73,0),)) + $F$4,
"High",
IF(
1 - $E67 &gt;= MAX(INDEX(summary!$G$67:$K$73,MATCH($B67,summary!$B$67:$B$73,0),)) - $F$4,
"Low", "")
)
)</f>
        <v>High</v>
      </c>
      <c r="M67" s="20" t="str">
        <f>VLOOKUP($B67,
summary!$B:$AL,
MATCH($M$11, summary!$B$11:$AL$11, 0),
FALSE
)</f>
        <v>profile</v>
      </c>
    </row>
    <row r="68" spans="2:13" x14ac:dyDescent="0.2">
      <c r="B68" s="7" t="s">
        <v>92</v>
      </c>
      <c r="C68" s="44" t="s">
        <v>93</v>
      </c>
      <c r="D68" t="s">
        <v>247</v>
      </c>
      <c r="E68" s="12">
        <v>0.17021</v>
      </c>
      <c r="F68" s="14">
        <v>0.12377000000000001</v>
      </c>
      <c r="H68" s="12">
        <v>4.6440000000000002E-2</v>
      </c>
      <c r="I68" s="14">
        <v>2.0930000000000001E-2</v>
      </c>
      <c r="K68" s="45" t="str">
        <f>IFERROR(
IF(
$E68 &gt;= MAX(INDEX(summary!$G$67:$K$73,MATCH($C68,summary!$C$67:$C$73,0),)) - $F$4,
"High",
IF(
$E68 &lt;= MIN(INDEX(summary!$G$67:$K$73,MATCH($C68,summary!$C$67:$C$73,0),)) + $F$4,
"Low","")
),
IF(
1 - $E68 &lt;= MIN(INDEX(summary!$G$67:$K$73,MATCH($B68,summary!$B$67:$B$73,0),)) + $F$4,
"High",
IF(
1 - $E68 &gt;= MAX(INDEX(summary!$G$67:$K$73,MATCH($B68,summary!$B$67:$B$73,0),)) - $F$4,
"Low", "")
)
)</f>
        <v>High</v>
      </c>
      <c r="M68" s="21" t="str">
        <f>VLOOKUP($B68,
summary!$B:$AL,
MATCH($M$11, summary!$B$11:$AL$11, 0),
FALSE
)</f>
        <v>profile</v>
      </c>
    </row>
    <row r="69" spans="2:13" x14ac:dyDescent="0.2">
      <c r="B69" s="7" t="s">
        <v>98</v>
      </c>
      <c r="C69" s="44" t="s">
        <v>99</v>
      </c>
      <c r="D69" t="s">
        <v>247</v>
      </c>
      <c r="E69" s="12">
        <v>5.3190000000000001E-2</v>
      </c>
      <c r="F69" s="14">
        <v>6.0339999999999998E-2</v>
      </c>
      <c r="H69" s="12">
        <v>-7.1500000000000001E-3</v>
      </c>
      <c r="I69" s="14">
        <v>0.68252000000000002</v>
      </c>
      <c r="K69" s="45" t="str">
        <f>IFERROR(
IF(
$E69 &gt;= MAX(INDEX(summary!$G$67:$K$73,MATCH($C69,summary!$C$67:$C$73,0),)) - $F$4,
"High",
IF(
$E69 &lt;= MIN(INDEX(summary!$G$67:$K$73,MATCH($C69,summary!$C$67:$C$73,0),)) + $F$4,
"Low","")
),
IF(
1 - $E69 &lt;= MIN(INDEX(summary!$G$67:$K$73,MATCH($B69,summary!$B$67:$B$73,0),)) + $F$4,
"High",
IF(
1 - $E69 &gt;= MAX(INDEX(summary!$G$67:$K$73,MATCH($B69,summary!$B$67:$B$73,0),)) - $F$4,
"Low", "")
)
)</f>
        <v/>
      </c>
      <c r="M69" s="21" t="str">
        <f>VLOOKUP($B69,
summary!$B:$AL,
MATCH($M$11, summary!$B$11:$AL$11, 0),
FALSE
)</f>
        <v>profile</v>
      </c>
    </row>
    <row r="70" spans="2:13" x14ac:dyDescent="0.2">
      <c r="B70" s="7" t="s">
        <v>94</v>
      </c>
      <c r="C70" s="44" t="s">
        <v>95</v>
      </c>
      <c r="D70" t="s">
        <v>247</v>
      </c>
      <c r="E70" s="12">
        <v>0.10372000000000001</v>
      </c>
      <c r="F70" s="14">
        <v>0.11576</v>
      </c>
      <c r="H70" s="12">
        <v>-1.204E-2</v>
      </c>
      <c r="I70" s="14">
        <v>0.56662999999999997</v>
      </c>
      <c r="K70" s="45" t="str">
        <f>IFERROR(
IF(
$E70 &gt;= MAX(INDEX(summary!$G$67:$K$73,MATCH($C70,summary!$C$67:$C$73,0),)) - $F$4,
"High",
IF(
$E70 &lt;= MIN(INDEX(summary!$G$67:$K$73,MATCH($C70,summary!$C$67:$C$73,0),)) + $F$4,
"Low","")
),
IF(
1 - $E70 &lt;= MIN(INDEX(summary!$G$67:$K$73,MATCH($B70,summary!$B$67:$B$73,0),)) + $F$4,
"High",
IF(
1 - $E70 &gt;= MAX(INDEX(summary!$G$67:$K$73,MATCH($B70,summary!$B$67:$B$73,0),)) - $F$4,
"Low", "")
)
)</f>
        <v/>
      </c>
      <c r="M70" s="21" t="str">
        <f>VLOOKUP($B70,
summary!$B:$AL,
MATCH($M$11, summary!$B$11:$AL$11, 0),
FALSE
)</f>
        <v>profile</v>
      </c>
    </row>
    <row r="71" spans="2:13" x14ac:dyDescent="0.2">
      <c r="B71" s="7" t="s">
        <v>96</v>
      </c>
      <c r="C71" s="44" t="s">
        <v>97</v>
      </c>
      <c r="D71" t="s">
        <v>247</v>
      </c>
      <c r="E71" s="12">
        <v>7.1809999999999999E-2</v>
      </c>
      <c r="F71" s="14">
        <v>0.10775999999999999</v>
      </c>
      <c r="H71" s="12">
        <v>-3.5950000000000003E-2</v>
      </c>
      <c r="I71" s="14">
        <v>4.6629999999999998E-2</v>
      </c>
      <c r="K71" s="45" t="str">
        <f>IFERROR(
IF(
$E71 &gt;= MAX(INDEX(summary!$G$67:$K$73,MATCH($C71,summary!$C$67:$C$73,0),)) - $F$4,
"High",
IF(
$E71 &lt;= MIN(INDEX(summary!$G$67:$K$73,MATCH($C71,summary!$C$67:$C$73,0),)) + $F$4,
"Low","")
),
IF(
1 - $E71 &lt;= MIN(INDEX(summary!$G$67:$K$73,MATCH($B71,summary!$B$67:$B$73,0),)) + $F$4,
"High",
IF(
1 - $E71 &gt;= MAX(INDEX(summary!$G$67:$K$73,MATCH($B71,summary!$B$67:$B$73,0),)) - $F$4,
"Low", "")
)
)</f>
        <v/>
      </c>
      <c r="M71" s="21" t="str">
        <f>VLOOKUP($B71,
summary!$B:$AL,
MATCH($M$11, summary!$B$11:$AL$11, 0),
FALSE
)</f>
        <v>profile</v>
      </c>
    </row>
    <row r="72" spans="2:13" x14ac:dyDescent="0.2">
      <c r="B72" s="7" t="s">
        <v>90</v>
      </c>
      <c r="C72" s="44" t="s">
        <v>91</v>
      </c>
      <c r="D72" t="s">
        <v>247</v>
      </c>
      <c r="E72" s="12">
        <v>4.521E-2</v>
      </c>
      <c r="F72" s="14">
        <v>9.6670000000000006E-2</v>
      </c>
      <c r="H72" s="12">
        <v>-5.1459999999999999E-2</v>
      </c>
      <c r="I72" s="14">
        <v>2.0100000000000001E-3</v>
      </c>
      <c r="K72" s="45" t="str">
        <f>IFERROR(
IF(
$E72 &gt;= MAX(INDEX(summary!$G$67:$K$73,MATCH($C72,summary!$C$67:$C$73,0),)) - $F$4,
"High",
IF(
$E72 &lt;= MIN(INDEX(summary!$G$67:$K$73,MATCH($C72,summary!$C$67:$C$73,0),)) + $F$4,
"Low","")
),
IF(
1 - $E72 &lt;= MIN(INDEX(summary!$G$67:$K$73,MATCH($B72,summary!$B$67:$B$73,0),)) + $F$4,
"High",
IF(
1 - $E72 &gt;= MAX(INDEX(summary!$G$67:$K$73,MATCH($B72,summary!$B$67:$B$73,0),)) - $F$4,
"Low", "")
)
)</f>
        <v/>
      </c>
      <c r="M72" s="21" t="str">
        <f>VLOOKUP($B72,
summary!$B:$AL,
MATCH($M$11, summary!$B$11:$AL$11, 0),
FALSE
)</f>
        <v>profile</v>
      </c>
    </row>
    <row r="73" spans="2:13" x14ac:dyDescent="0.2">
      <c r="B73" s="22" t="s">
        <v>88</v>
      </c>
      <c r="C73" s="42" t="s">
        <v>89</v>
      </c>
      <c r="D73" t="s">
        <v>247</v>
      </c>
      <c r="E73" s="38">
        <v>9.5740000000000006E-2</v>
      </c>
      <c r="F73" s="39">
        <v>0.17302999999999999</v>
      </c>
      <c r="H73" s="38">
        <v>-7.7289999999999998E-2</v>
      </c>
      <c r="I73" s="39">
        <v>1E-3</v>
      </c>
      <c r="K73" s="45" t="str">
        <f>IFERROR(
IF(
$E73 &gt;= MAX(INDEX(summary!$G$67:$K$73,MATCH($C73,summary!$C$67:$C$73,0),)) - $F$4,
"High",
IF(
$E73 &lt;= MIN(INDEX(summary!$G$67:$K$73,MATCH($C73,summary!$C$67:$C$73,0),)) + $F$4,
"Low","")
),
IF(
1 - $E73 &lt;= MIN(INDEX(summary!$G$67:$K$73,MATCH($B73,summary!$B$67:$B$73,0),)) + $F$4,
"High",
IF(
1 - $E73 &gt;= MAX(INDEX(summary!$G$67:$K$73,MATCH($B73,summary!$B$67:$B$73,0),)) - $F$4,
"Low", "")
)
)</f>
        <v>Low</v>
      </c>
      <c r="M73" s="33" t="str">
        <f>VLOOKUP($B73,
summary!$B:$AL,
MATCH($M$11, summary!$B$11:$AL$11, 0),
FALSE
)</f>
        <v>profile</v>
      </c>
    </row>
    <row r="74" spans="2:13" x14ac:dyDescent="0.2"/>
    <row r="75" spans="2:13" x14ac:dyDescent="0.2"/>
    <row r="76" spans="2:13" x14ac:dyDescent="0.2">
      <c r="C76" s="31" t="s">
        <v>101</v>
      </c>
    </row>
    <row r="77" spans="2:13" x14ac:dyDescent="0.2">
      <c r="B77" s="6" t="s">
        <v>108</v>
      </c>
      <c r="C77" s="43" t="s">
        <v>109</v>
      </c>
      <c r="D77" t="s">
        <v>247</v>
      </c>
      <c r="E77" s="9">
        <v>0.34309000000000001</v>
      </c>
      <c r="F77" s="13">
        <v>8.6819999999999994E-2</v>
      </c>
      <c r="H77" s="9">
        <v>0.25627</v>
      </c>
      <c r="I77" s="13">
        <v>1E-3</v>
      </c>
      <c r="K77" s="45" t="str">
        <f>IFERROR(
IF(
$E77 &gt;= MAX(INDEX(summary!$G$77:$K$80,MATCH($C77,summary!$C$77:$C$80,0),)) - $F$4,
"High",
IF(
$E77 &lt;= MIN(INDEX(summary!$G$77:$K$80,MATCH($C77,summary!$C$77:$C$80,0),)) + $F$4,
"Low","")
),
IF(
1 - $E77 &lt;= MIN(INDEX(summary!$G$77:$K$80,MATCH($B77,summary!$B$77:$B$80,0),)) + $F$4,
"High",
IF(
1 - $E77 &gt;= MAX(INDEX(summary!$G$77:$K$80,MATCH($B77,summary!$B$77:$B$80,0),)) - $F$4,
"Low", "")
)
)</f>
        <v>High</v>
      </c>
      <c r="M77" s="20" t="str">
        <f>VLOOKUP($B77,
summary!$B:$AL,
MATCH($M$11, summary!$B$11:$AL$11, 0),
FALSE
)</f>
        <v>profile</v>
      </c>
    </row>
    <row r="78" spans="2:13" x14ac:dyDescent="0.2">
      <c r="B78" s="7" t="s">
        <v>106</v>
      </c>
      <c r="C78" s="44" t="s">
        <v>107</v>
      </c>
      <c r="D78" t="s">
        <v>247</v>
      </c>
      <c r="E78" s="12">
        <v>0.43617</v>
      </c>
      <c r="F78" s="14">
        <v>0.29865000000000003</v>
      </c>
      <c r="H78" s="12">
        <v>0.13752</v>
      </c>
      <c r="I78" s="14">
        <v>1E-3</v>
      </c>
      <c r="K78" s="45" t="str">
        <f>IFERROR(
IF(
$E78 &gt;= MAX(INDEX(summary!$G$77:$K$80,MATCH($C78,summary!$C$77:$C$80,0),)) - $F$4,
"High",
IF(
$E78 &lt;= MIN(INDEX(summary!$G$77:$K$80,MATCH($C78,summary!$C$77:$C$80,0),)) + $F$4,
"Low","")
),
IF(
1 - $E78 &lt;= MIN(INDEX(summary!$G$77:$K$80,MATCH($B78,summary!$B$77:$B$80,0),)) + $F$4,
"High",
IF(
1 - $E78 &gt;= MAX(INDEX(summary!$G$77:$K$80,MATCH($B78,summary!$B$77:$B$80,0),)) - $F$4,
"Low", "")
)
)</f>
        <v>High</v>
      </c>
      <c r="M78" s="21" t="str">
        <f>VLOOKUP($B78,
summary!$B:$AL,
MATCH($M$11, summary!$B$11:$AL$11, 0),
FALSE
)</f>
        <v>profile</v>
      </c>
    </row>
    <row r="79" spans="2:13" x14ac:dyDescent="0.2">
      <c r="B79" s="7" t="s">
        <v>102</v>
      </c>
      <c r="C79" s="44" t="s">
        <v>103</v>
      </c>
      <c r="D79" t="s">
        <v>247</v>
      </c>
      <c r="E79" s="12">
        <v>6.3829999999999998E-2</v>
      </c>
      <c r="F79" s="14">
        <v>0.20627999999999999</v>
      </c>
      <c r="H79" s="12">
        <v>-0.14244999999999999</v>
      </c>
      <c r="I79" s="14">
        <v>1E-3</v>
      </c>
      <c r="K79" s="45" t="str">
        <f>IFERROR(
IF(
$E79 &gt;= MAX(INDEX(summary!$G$77:$K$80,MATCH($C79,summary!$C$77:$C$80,0),)) - $F$4,
"High",
IF(
$E79 &lt;= MIN(INDEX(summary!$G$77:$K$80,MATCH($C79,summary!$C$77:$C$80,0),)) + $F$4,
"Low","")
),
IF(
1 - $E79 &lt;= MIN(INDEX(summary!$G$77:$K$80,MATCH($B79,summary!$B$77:$B$80,0),)) + $F$4,
"High",
IF(
1 - $E79 &gt;= MAX(INDEX(summary!$G$77:$K$80,MATCH($B79,summary!$B$77:$B$80,0),)) - $F$4,
"Low", "")
)
)</f>
        <v>Low</v>
      </c>
      <c r="M79" s="21" t="str">
        <f>VLOOKUP($B79,
summary!$B:$AL,
MATCH($M$11, summary!$B$11:$AL$11, 0),
FALSE
)</f>
        <v>profile</v>
      </c>
    </row>
    <row r="80" spans="2:13" x14ac:dyDescent="0.2">
      <c r="B80" s="22" t="s">
        <v>104</v>
      </c>
      <c r="C80" s="42" t="s">
        <v>105</v>
      </c>
      <c r="D80" t="s">
        <v>247</v>
      </c>
      <c r="E80" s="38">
        <v>0.15690999999999999</v>
      </c>
      <c r="F80" s="39">
        <v>0.40825</v>
      </c>
      <c r="H80" s="38">
        <v>-0.25134000000000001</v>
      </c>
      <c r="I80" s="39">
        <v>1E-3</v>
      </c>
      <c r="K80" s="45" t="str">
        <f>IFERROR(
IF(
$E80 &gt;= MAX(INDEX(summary!$G$77:$K$80,MATCH($C80,summary!$C$77:$C$80,0),)) - $F$4,
"High",
IF(
$E80 &lt;= MIN(INDEX(summary!$G$77:$K$80,MATCH($C80,summary!$C$77:$C$80,0),)) + $F$4,
"Low","")
),
IF(
1 - $E80 &lt;= MIN(INDEX(summary!$G$77:$K$80,MATCH($B80,summary!$B$77:$B$80,0),)) + $F$4,
"High",
IF(
1 - $E80 &gt;= MAX(INDEX(summary!$G$77:$K$80,MATCH($B80,summary!$B$77:$B$80,0),)) - $F$4,
"Low", "")
)
)</f>
        <v>Low</v>
      </c>
      <c r="M80" s="33" t="str">
        <f>VLOOKUP($B80,
summary!$B:$AL,
MATCH($M$11, summary!$B$11:$AL$11, 0),
FALSE
)</f>
        <v>profile</v>
      </c>
    </row>
    <row r="81" spans="2:13" x14ac:dyDescent="0.2"/>
    <row r="82" spans="2:13" x14ac:dyDescent="0.2"/>
    <row r="83" spans="2:13" x14ac:dyDescent="0.2">
      <c r="C83" s="31" t="s">
        <v>110</v>
      </c>
    </row>
    <row r="84" spans="2:13" x14ac:dyDescent="0.2">
      <c r="B84" s="6" t="s">
        <v>119</v>
      </c>
      <c r="C84" s="43" t="s">
        <v>120</v>
      </c>
      <c r="D84" t="s">
        <v>247</v>
      </c>
      <c r="E84" s="9">
        <v>0.58777000000000001</v>
      </c>
      <c r="F84" s="13">
        <v>0.31957999999999998</v>
      </c>
      <c r="H84" s="9">
        <v>0.26818999999999998</v>
      </c>
      <c r="I84" s="13">
        <v>1E-3</v>
      </c>
      <c r="K84" s="45" t="str">
        <f>IFERROR(
IF(
$E84 &gt;= MAX(INDEX(summary!$G$84:$K$91,MATCH($C84,summary!$C$84:$C$91,0),)) - $F$4,
"High",
IF(
$E84 &lt;= MIN(INDEX(summary!$G$84:$K$91,MATCH($C84,summary!$C$84:$C$91,0),)) + $F$4,
"Low","")
),
IF(
1 - $E84 &lt;= MIN(INDEX(summary!$G$84:$K$91,MATCH($B84,summary!$B$84:$B$91,0),)) + $F$4,
"High",
IF(
1 - $E84 &gt;= MAX(INDEX(summary!$G$84:$K$91,MATCH($B84,summary!$B$84:$B$91,0),)) - $F$4,
"Low", "")
)
)</f>
        <v>High</v>
      </c>
      <c r="M84" s="20" t="str">
        <f>VLOOKUP($B84,
summary!$B:$AL,
MATCH($M$11, summary!$B$11:$AL$11, 0),
FALSE
)</f>
        <v>profile</v>
      </c>
    </row>
    <row r="85" spans="2:13" x14ac:dyDescent="0.2">
      <c r="B85" s="7" t="s">
        <v>123</v>
      </c>
      <c r="C85" s="44" t="s">
        <v>124</v>
      </c>
      <c r="D85" t="s">
        <v>247</v>
      </c>
      <c r="E85" s="12">
        <v>0.84309000000000001</v>
      </c>
      <c r="F85" s="14">
        <v>0.62253999999999998</v>
      </c>
      <c r="H85" s="12">
        <v>0.22055</v>
      </c>
      <c r="I85" s="14">
        <v>1E-3</v>
      </c>
      <c r="K85" s="45" t="str">
        <f>IFERROR(
IF(
$E85 &gt;= MAX(INDEX(summary!$G$84:$K$91,MATCH($C85,summary!$C$84:$C$91,0),)) - $F$4,
"High",
IF(
$E85 &lt;= MIN(INDEX(summary!$G$84:$K$91,MATCH($C85,summary!$C$84:$C$91,0),)) + $F$4,
"Low","")
),
IF(
1 - $E85 &lt;= MIN(INDEX(summary!$G$84:$K$91,MATCH($B85,summary!$B$84:$B$91,0),)) + $F$4,
"High",
IF(
1 - $E85 &gt;= MAX(INDEX(summary!$G$84:$K$91,MATCH($B85,summary!$B$84:$B$91,0),)) - $F$4,
"Low", "")
)
)</f>
        <v/>
      </c>
      <c r="M85" s="21" t="str">
        <f>VLOOKUP($B85,
summary!$B:$AL,
MATCH($M$11, summary!$B$11:$AL$11, 0),
FALSE
)</f>
        <v>profile</v>
      </c>
    </row>
    <row r="86" spans="2:13" x14ac:dyDescent="0.2">
      <c r="B86" s="7" t="s">
        <v>113</v>
      </c>
      <c r="C86" s="44" t="s">
        <v>114</v>
      </c>
      <c r="D86" t="s">
        <v>247</v>
      </c>
      <c r="E86" s="12">
        <v>0.56915000000000004</v>
      </c>
      <c r="F86" s="14">
        <v>0.36453000000000002</v>
      </c>
      <c r="H86" s="12">
        <v>0.20462</v>
      </c>
      <c r="I86" s="14">
        <v>1E-3</v>
      </c>
      <c r="K86" s="45" t="str">
        <f>IFERROR(
IF(
$E86 &gt;= MAX(INDEX(summary!$G$84:$K$91,MATCH($C86,summary!$C$84:$C$91,0),)) - $F$4,
"High",
IF(
$E86 &lt;= MIN(INDEX(summary!$G$84:$K$91,MATCH($C86,summary!$C$84:$C$91,0),)) + $F$4,
"Low","")
),
IF(
1 - $E86 &lt;= MIN(INDEX(summary!$G$84:$K$91,MATCH($B86,summary!$B$84:$B$91,0),)) + $F$4,
"High",
IF(
1 - $E86 &gt;= MAX(INDEX(summary!$G$84:$K$91,MATCH($B86,summary!$B$84:$B$91,0),)) - $F$4,
"Low", "")
)
)</f>
        <v>High</v>
      </c>
      <c r="M86" s="21" t="str">
        <f>VLOOKUP($B86,
summary!$B:$AL,
MATCH($M$11, summary!$B$11:$AL$11, 0),
FALSE
)</f>
        <v>profile</v>
      </c>
    </row>
    <row r="87" spans="2:13" x14ac:dyDescent="0.2">
      <c r="B87" s="7" t="s">
        <v>121</v>
      </c>
      <c r="C87" s="44" t="s">
        <v>122</v>
      </c>
      <c r="D87" t="s">
        <v>247</v>
      </c>
      <c r="E87" s="12">
        <v>0.43351000000000001</v>
      </c>
      <c r="F87" s="14">
        <v>0.25246000000000002</v>
      </c>
      <c r="H87" s="12">
        <v>0.18104999999999999</v>
      </c>
      <c r="I87" s="14">
        <v>1E-3</v>
      </c>
      <c r="K87" s="45" t="str">
        <f>IFERROR(
IF(
$E87 &gt;= MAX(INDEX(summary!$G$84:$K$91,MATCH($C87,summary!$C$84:$C$91,0),)) - $F$4,
"High",
IF(
$E87 &lt;= MIN(INDEX(summary!$G$84:$K$91,MATCH($C87,summary!$C$84:$C$91,0),)) + $F$4,
"Low","")
),
IF(
1 - $E87 &lt;= MIN(INDEX(summary!$G$84:$K$91,MATCH($B87,summary!$B$84:$B$91,0),)) + $F$4,
"High",
IF(
1 - $E87 &gt;= MAX(INDEX(summary!$G$84:$K$91,MATCH($B87,summary!$B$84:$B$91,0),)) - $F$4,
"Low", "")
)
)</f>
        <v>High</v>
      </c>
      <c r="M87" s="21" t="str">
        <f>VLOOKUP($B87,
summary!$B:$AL,
MATCH($M$11, summary!$B$11:$AL$11, 0),
FALSE
)</f>
        <v>profile</v>
      </c>
    </row>
    <row r="88" spans="2:13" x14ac:dyDescent="0.2">
      <c r="B88" s="7" t="s">
        <v>115</v>
      </c>
      <c r="C88" s="44" t="s">
        <v>116</v>
      </c>
      <c r="D88" t="s">
        <v>247</v>
      </c>
      <c r="E88" s="12">
        <v>0.33245000000000002</v>
      </c>
      <c r="F88" s="14">
        <v>0.17857000000000001</v>
      </c>
      <c r="H88" s="12">
        <v>0.15387999999999999</v>
      </c>
      <c r="I88" s="14">
        <v>1E-3</v>
      </c>
      <c r="K88" s="45" t="str">
        <f>IFERROR(
IF(
$E88 &gt;= MAX(INDEX(summary!$G$84:$K$91,MATCH($C88,summary!$C$84:$C$91,0),)) - $F$4,
"High",
IF(
$E88 &lt;= MIN(INDEX(summary!$G$84:$K$91,MATCH($C88,summary!$C$84:$C$91,0),)) + $F$4,
"Low","")
),
IF(
1 - $E88 &lt;= MIN(INDEX(summary!$G$84:$K$91,MATCH($B88,summary!$B$84:$B$91,0),)) + $F$4,
"High",
IF(
1 - $E88 &gt;= MAX(INDEX(summary!$G$84:$K$91,MATCH($B88,summary!$B$84:$B$91,0),)) - $F$4,
"Low", "")
)
)</f>
        <v>High</v>
      </c>
      <c r="M88" s="21" t="str">
        <f>VLOOKUP($B88,
summary!$B:$AL,
MATCH($M$11, summary!$B$11:$AL$11, 0),
FALSE
)</f>
        <v>profile</v>
      </c>
    </row>
    <row r="89" spans="2:13" x14ac:dyDescent="0.2">
      <c r="B89" s="7" t="s">
        <v>125</v>
      </c>
      <c r="C89" s="44" t="s">
        <v>126</v>
      </c>
      <c r="D89" t="s">
        <v>247</v>
      </c>
      <c r="E89" s="12">
        <v>0.62766</v>
      </c>
      <c r="F89" s="14">
        <v>0.51232</v>
      </c>
      <c r="H89" s="12">
        <v>0.11534</v>
      </c>
      <c r="I89" s="14">
        <v>1E-3</v>
      </c>
      <c r="K89" s="45" t="str">
        <f>IFERROR(
IF(
$E89 &gt;= MAX(INDEX(summary!$G$84:$K$91,MATCH($C89,summary!$C$84:$C$91,0),)) - $F$4,
"High",
IF(
$E89 &lt;= MIN(INDEX(summary!$G$84:$K$91,MATCH($C89,summary!$C$84:$C$91,0),)) + $F$4,
"Low","")
),
IF(
1 - $E89 &lt;= MIN(INDEX(summary!$G$84:$K$91,MATCH($B89,summary!$B$84:$B$91,0),)) + $F$4,
"High",
IF(
1 - $E89 &gt;= MAX(INDEX(summary!$G$84:$K$91,MATCH($B89,summary!$B$84:$B$91,0),)) - $F$4,
"Low", "")
)
)</f>
        <v/>
      </c>
      <c r="M89" s="21" t="str">
        <f>VLOOKUP($B89,
summary!$B:$AL,
MATCH($M$11, summary!$B$11:$AL$11, 0),
FALSE
)</f>
        <v>profile</v>
      </c>
    </row>
    <row r="90" spans="2:13" x14ac:dyDescent="0.2">
      <c r="B90" s="7" t="s">
        <v>117</v>
      </c>
      <c r="C90" s="44" t="s">
        <v>118</v>
      </c>
      <c r="D90" t="s">
        <v>247</v>
      </c>
      <c r="E90" s="12">
        <v>0.36170000000000002</v>
      </c>
      <c r="F90" s="14">
        <v>0.27955999999999998</v>
      </c>
      <c r="H90" s="12">
        <v>8.2140000000000005E-2</v>
      </c>
      <c r="I90" s="14">
        <v>2.0400000000000001E-3</v>
      </c>
      <c r="K90" s="45" t="str">
        <f>IFERROR(
IF(
$E90 &gt;= MAX(INDEX(summary!$G$84:$K$91,MATCH($C90,summary!$C$84:$C$91,0),)) - $F$4,
"High",
IF(
$E90 &lt;= MIN(INDEX(summary!$G$84:$K$91,MATCH($C90,summary!$C$84:$C$91,0),)) + $F$4,
"Low","")
),
IF(
1 - $E90 &lt;= MIN(INDEX(summary!$G$84:$K$91,MATCH($B90,summary!$B$84:$B$91,0),)) + $F$4,
"High",
IF(
1 - $E90 &gt;= MAX(INDEX(summary!$G$84:$K$91,MATCH($B90,summary!$B$84:$B$91,0),)) - $F$4,
"Low", "")
)
)</f>
        <v/>
      </c>
      <c r="M90" s="21" t="str">
        <f>VLOOKUP($B90,
summary!$B:$AL,
MATCH($M$11, summary!$B$11:$AL$11, 0),
FALSE
)</f>
        <v>profile</v>
      </c>
    </row>
    <row r="91" spans="2:13" x14ac:dyDescent="0.2">
      <c r="B91" s="22" t="s">
        <v>111</v>
      </c>
      <c r="C91" s="42" t="s">
        <v>112</v>
      </c>
      <c r="D91" t="s">
        <v>247</v>
      </c>
      <c r="E91" s="38">
        <v>0.65690999999999999</v>
      </c>
      <c r="F91" s="39">
        <v>0.61329999999999996</v>
      </c>
      <c r="H91" s="38">
        <v>4.3610000000000003E-2</v>
      </c>
      <c r="I91" s="39">
        <v>0.13047</v>
      </c>
      <c r="K91" s="45" t="str">
        <f>IFERROR(
IF(
$E91 &gt;= MAX(INDEX(summary!$G$84:$K$91,MATCH($C91,summary!$C$84:$C$91,0),)) - $F$4,
"High",
IF(
$E91 &lt;= MIN(INDEX(summary!$G$84:$K$91,MATCH($C91,summary!$C$84:$C$91,0),)) + $F$4,
"Low","")
),
IF(
1 - $E91 &lt;= MIN(INDEX(summary!$G$84:$K$91,MATCH($B91,summary!$B$84:$B$91,0),)) + $F$4,
"High",
IF(
1 - $E91 &gt;= MAX(INDEX(summary!$G$84:$K$91,MATCH($B91,summary!$B$84:$B$91,0),)) - $F$4,
"Low", "")
)
)</f>
        <v/>
      </c>
      <c r="M91" s="33" t="str">
        <f>VLOOKUP($B91,
summary!$B:$AL,
MATCH($M$11, summary!$B$11:$AL$11, 0),
FALSE
)</f>
        <v>profile</v>
      </c>
    </row>
    <row r="92" spans="2:13" x14ac:dyDescent="0.2"/>
    <row r="93" spans="2:13" x14ac:dyDescent="0.2"/>
    <row r="94" spans="2:13" x14ac:dyDescent="0.2">
      <c r="C94" s="31" t="s">
        <v>127</v>
      </c>
    </row>
    <row r="95" spans="2:13" x14ac:dyDescent="0.2">
      <c r="B95" s="6" t="s">
        <v>130</v>
      </c>
      <c r="C95" s="43" t="s">
        <v>131</v>
      </c>
      <c r="D95" t="s">
        <v>247</v>
      </c>
      <c r="E95" s="9">
        <v>0.81116999999999995</v>
      </c>
      <c r="F95" s="13">
        <v>0.58989999999999998</v>
      </c>
      <c r="H95" s="9">
        <v>0.22126999999999999</v>
      </c>
      <c r="I95" s="13">
        <v>1E-3</v>
      </c>
      <c r="K95" s="45" t="str">
        <f>IFERROR(
IF(
$E95 &gt;= MAX(INDEX(summary!$G$95:$K$102,MATCH($C95,summary!$C$95:$C$102,0),)) - $F$4,
"High",
IF(
$E95 &lt;= MIN(INDEX(summary!$G$95:$K$102,MATCH($C95,summary!$C$95:$C$102,0),)) + $F$4,
"Low","")
),
IF(
1 - $E95 &lt;= MIN(INDEX(summary!$G$95:$K$102,MATCH($B95,summary!$B$95:$B$102,0),)) + $F$4,
"High",
IF(
1 - $E95 &gt;= MAX(INDEX(summary!$G$95:$K$102,MATCH($B95,summary!$B$95:$B$102,0),)) - $F$4,
"Low", "")
)
)</f>
        <v>High</v>
      </c>
      <c r="M95" s="20" t="str">
        <f>VLOOKUP($B95,
summary!$B:$AL,
MATCH($M$11, summary!$B$11:$AL$11, 0),
FALSE
)</f>
        <v>profile</v>
      </c>
    </row>
    <row r="96" spans="2:13" x14ac:dyDescent="0.2">
      <c r="B96" s="7" t="s">
        <v>134</v>
      </c>
      <c r="C96" s="44" t="s">
        <v>135</v>
      </c>
      <c r="D96" t="s">
        <v>247</v>
      </c>
      <c r="E96" s="12">
        <v>0.86968000000000001</v>
      </c>
      <c r="F96" s="14">
        <v>0.70320000000000005</v>
      </c>
      <c r="H96" s="12">
        <v>0.16647999999999999</v>
      </c>
      <c r="I96" s="14">
        <v>1E-3</v>
      </c>
      <c r="K96" s="45" t="str">
        <f>IFERROR(
IF(
$E96 &gt;= MAX(INDEX(summary!$G$95:$K$102,MATCH($C96,summary!$C$95:$C$102,0),)) - $F$4,
"High",
IF(
$E96 &lt;= MIN(INDEX(summary!$G$95:$K$102,MATCH($C96,summary!$C$95:$C$102,0),)) + $F$4,
"Low","")
),
IF(
1 - $E96 &lt;= MIN(INDEX(summary!$G$95:$K$102,MATCH($B96,summary!$B$95:$B$102,0),)) + $F$4,
"High",
IF(
1 - $E96 &gt;= MAX(INDEX(summary!$G$95:$K$102,MATCH($B96,summary!$B$95:$B$102,0),)) - $F$4,
"Low", "")
)
)</f>
        <v>High</v>
      </c>
      <c r="M96" s="21" t="str">
        <f>VLOOKUP($B96,
summary!$B:$AL,
MATCH($M$11, summary!$B$11:$AL$11, 0),
FALSE
)</f>
        <v>profile</v>
      </c>
    </row>
    <row r="97" spans="2:13" x14ac:dyDescent="0.2">
      <c r="B97" s="7" t="s">
        <v>128</v>
      </c>
      <c r="C97" s="44" t="s">
        <v>129</v>
      </c>
      <c r="D97" t="s">
        <v>247</v>
      </c>
      <c r="E97" s="12">
        <v>0.71809000000000001</v>
      </c>
      <c r="F97" s="14">
        <v>0.71675</v>
      </c>
      <c r="H97" s="12">
        <v>1.34000000000001E-3</v>
      </c>
      <c r="I97" s="14">
        <v>1</v>
      </c>
      <c r="K97" s="45" t="str">
        <f>IFERROR(
IF(
$E97 &gt;= MAX(INDEX(summary!$G$95:$K$102,MATCH($C97,summary!$C$95:$C$102,0),)) - $F$4,
"High",
IF(
$E97 &lt;= MIN(INDEX(summary!$G$95:$K$102,MATCH($C97,summary!$C$95:$C$102,0),)) + $F$4,
"Low","")
),
IF(
1 - $E97 &lt;= MIN(INDEX(summary!$G$95:$K$102,MATCH($B97,summary!$B$95:$B$102,0),)) + $F$4,
"High",
IF(
1 - $E97 &gt;= MAX(INDEX(summary!$G$95:$K$102,MATCH($B97,summary!$B$95:$B$102,0),)) - $F$4,
"Low", "")
)
)</f>
        <v/>
      </c>
      <c r="M97" s="21" t="str">
        <f>VLOOKUP($B97,
summary!$B:$AL,
MATCH($M$11, summary!$B$11:$AL$11, 0),
FALSE
)</f>
        <v>profile</v>
      </c>
    </row>
    <row r="98" spans="2:13" x14ac:dyDescent="0.2">
      <c r="B98" s="7" t="s">
        <v>138</v>
      </c>
      <c r="C98" s="44" t="s">
        <v>139</v>
      </c>
      <c r="D98" t="s">
        <v>247</v>
      </c>
      <c r="E98" s="12">
        <v>0.63031999999999999</v>
      </c>
      <c r="F98" s="14">
        <v>0.66686999999999996</v>
      </c>
      <c r="H98" s="12">
        <v>-3.6549999999999999E-2</v>
      </c>
      <c r="I98" s="14">
        <v>0.19778999999999999</v>
      </c>
      <c r="K98" s="45" t="str">
        <f>IFERROR(
IF(
$E98 &gt;= MAX(INDEX(summary!$G$95:$K$102,MATCH($C98,summary!$C$95:$C$102,0),)) - $F$4,
"High",
IF(
$E98 &lt;= MIN(INDEX(summary!$G$95:$K$102,MATCH($C98,summary!$C$95:$C$102,0),)) + $F$4,
"Low","")
),
IF(
1 - $E98 &lt;= MIN(INDEX(summary!$G$95:$K$102,MATCH($B98,summary!$B$95:$B$102,0),)) + $F$4,
"High",
IF(
1 - $E98 &gt;= MAX(INDEX(summary!$G$95:$K$102,MATCH($B98,summary!$B$95:$B$102,0),)) - $F$4,
"Low", "")
)
)</f>
        <v/>
      </c>
      <c r="M98" s="21" t="str">
        <f>VLOOKUP($B98,
summary!$B:$AL,
MATCH($M$11, summary!$B$11:$AL$11, 0),
FALSE
)</f>
        <v>profile</v>
      </c>
    </row>
    <row r="99" spans="2:13" x14ac:dyDescent="0.2">
      <c r="B99" s="7" t="s">
        <v>142</v>
      </c>
      <c r="C99" s="44" t="s">
        <v>143</v>
      </c>
      <c r="D99" t="s">
        <v>247</v>
      </c>
      <c r="E99" s="12">
        <v>0.58245000000000002</v>
      </c>
      <c r="F99" s="14">
        <v>0.66501999999999994</v>
      </c>
      <c r="H99" s="12">
        <v>-8.2569999999999893E-2</v>
      </c>
      <c r="I99" s="14">
        <v>3.0400000000000002E-3</v>
      </c>
      <c r="K99" s="45" t="str">
        <f>IFERROR(
IF(
$E99 &gt;= MAX(INDEX(summary!$G$95:$K$102,MATCH($C99,summary!$C$95:$C$102,0),)) - $F$4,
"High",
IF(
$E99 &lt;= MIN(INDEX(summary!$G$95:$K$102,MATCH($C99,summary!$C$95:$C$102,0),)) + $F$4,
"Low","")
),
IF(
1 - $E99 &lt;= MIN(INDEX(summary!$G$95:$K$102,MATCH($B99,summary!$B$95:$B$102,0),)) + $F$4,
"High",
IF(
1 - $E99 &gt;= MAX(INDEX(summary!$G$95:$K$102,MATCH($B99,summary!$B$95:$B$102,0),)) - $F$4,
"Low", "")
)
)</f>
        <v/>
      </c>
      <c r="M99" s="21" t="str">
        <f>VLOOKUP($B99,
summary!$B:$AL,
MATCH($M$11, summary!$B$11:$AL$11, 0),
FALSE
)</f>
        <v>profile</v>
      </c>
    </row>
    <row r="100" spans="2:13" x14ac:dyDescent="0.2">
      <c r="B100" s="7" t="s">
        <v>132</v>
      </c>
      <c r="C100" s="44" t="s">
        <v>133</v>
      </c>
      <c r="D100" t="s">
        <v>247</v>
      </c>
      <c r="E100" s="12">
        <v>0.68084999999999996</v>
      </c>
      <c r="F100" s="14">
        <v>0.76354999999999995</v>
      </c>
      <c r="H100" s="12">
        <v>-8.2699999999999996E-2</v>
      </c>
      <c r="I100" s="14">
        <v>1.1100000000000001E-3</v>
      </c>
      <c r="K100" s="45" t="str">
        <f>IFERROR(
IF(
$E100 &gt;= MAX(INDEX(summary!$G$95:$K$102,MATCH($C100,summary!$C$95:$C$102,0),)) - $F$4,
"High",
IF(
$E100 &lt;= MIN(INDEX(summary!$G$95:$K$102,MATCH($C100,summary!$C$95:$C$102,0),)) + $F$4,
"Low","")
),
IF(
1 - $E100 &lt;= MIN(INDEX(summary!$G$95:$K$102,MATCH($B100,summary!$B$95:$B$102,0),)) + $F$4,
"High",
IF(
1 - $E100 &gt;= MAX(INDEX(summary!$G$95:$K$102,MATCH($B100,summary!$B$95:$B$102,0),)) - $F$4,
"Low", "")
)
)</f>
        <v>Low</v>
      </c>
      <c r="M100" s="21" t="str">
        <f>VLOOKUP($B100,
summary!$B:$AL,
MATCH($M$11, summary!$B$11:$AL$11, 0),
FALSE
)</f>
        <v>profile</v>
      </c>
    </row>
    <row r="101" spans="2:13" x14ac:dyDescent="0.2">
      <c r="B101" s="7" t="s">
        <v>140</v>
      </c>
      <c r="C101" s="44" t="s">
        <v>141</v>
      </c>
      <c r="D101" t="s">
        <v>247</v>
      </c>
      <c r="E101" s="12">
        <v>0.72872000000000003</v>
      </c>
      <c r="F101" s="14">
        <v>0.82203999999999999</v>
      </c>
      <c r="H101" s="12">
        <v>-9.332E-2</v>
      </c>
      <c r="I101" s="14">
        <v>1E-3</v>
      </c>
      <c r="K101" s="45" t="str">
        <f>IFERROR(
IF(
$E101 &gt;= MAX(INDEX(summary!$G$95:$K$102,MATCH($C101,summary!$C$95:$C$102,0),)) - $F$4,
"High",
IF(
$E101 &lt;= MIN(INDEX(summary!$G$95:$K$102,MATCH($C101,summary!$C$95:$C$102,0),)) + $F$4,
"Low","")
),
IF(
1 - $E101 &lt;= MIN(INDEX(summary!$G$95:$K$102,MATCH($B101,summary!$B$95:$B$102,0),)) + $F$4,
"High",
IF(
1 - $E101 &gt;= MAX(INDEX(summary!$G$95:$K$102,MATCH($B101,summary!$B$95:$B$102,0),)) - $F$4,
"Low", "")
)
)</f>
        <v>Low</v>
      </c>
      <c r="M101" s="21" t="str">
        <f>VLOOKUP($B101,
summary!$B:$AL,
MATCH($M$11, summary!$B$11:$AL$11, 0),
FALSE
)</f>
        <v>profile</v>
      </c>
    </row>
    <row r="102" spans="2:13" x14ac:dyDescent="0.2">
      <c r="B102" s="22" t="s">
        <v>136</v>
      </c>
      <c r="C102" s="42" t="s">
        <v>137</v>
      </c>
      <c r="D102" t="s">
        <v>247</v>
      </c>
      <c r="E102" s="38">
        <v>0.47339999999999999</v>
      </c>
      <c r="F102" s="39">
        <v>0.71982999999999997</v>
      </c>
      <c r="H102" s="38">
        <v>-0.24643000000000001</v>
      </c>
      <c r="I102" s="39">
        <v>1E-3</v>
      </c>
      <c r="K102" s="45" t="str">
        <f>IFERROR(
IF(
$E102 &gt;= MAX(INDEX(summary!$G$95:$K$102,MATCH($C102,summary!$C$95:$C$102,0),)) - $F$4,
"High",
IF(
$E102 &lt;= MIN(INDEX(summary!$G$95:$K$102,MATCH($C102,summary!$C$95:$C$102,0),)) + $F$4,
"Low","")
),
IF(
1 - $E102 &lt;= MIN(INDEX(summary!$G$95:$K$102,MATCH($B102,summary!$B$95:$B$102,0),)) + $F$4,
"High",
IF(
1 - $E102 &gt;= MAX(INDEX(summary!$G$95:$K$102,MATCH($B102,summary!$B$95:$B$102,0),)) - $F$4,
"Low", "")
)
)</f>
        <v>Low</v>
      </c>
      <c r="M102" s="33" t="str">
        <f>VLOOKUP($B102,
summary!$B:$AL,
MATCH($M$11, summary!$B$11:$AL$11, 0),
FALSE
)</f>
        <v>profile</v>
      </c>
    </row>
    <row r="103" spans="2:13" x14ac:dyDescent="0.2"/>
    <row r="104" spans="2:13" x14ac:dyDescent="0.2"/>
    <row r="105" spans="2:13" x14ac:dyDescent="0.2">
      <c r="C105" s="31" t="s">
        <v>144</v>
      </c>
    </row>
    <row r="106" spans="2:13" x14ac:dyDescent="0.2">
      <c r="B106" s="6" t="s">
        <v>149</v>
      </c>
      <c r="C106" s="43" t="s">
        <v>150</v>
      </c>
      <c r="D106" t="s">
        <v>247</v>
      </c>
      <c r="E106" s="9">
        <v>0.42553000000000002</v>
      </c>
      <c r="F106" s="13">
        <v>0.31034</v>
      </c>
      <c r="H106" s="9">
        <v>0.11519</v>
      </c>
      <c r="I106" s="13">
        <v>1E-3</v>
      </c>
      <c r="K106" s="45" t="str">
        <f>IFERROR(
IF(
$E106 &gt;= MAX(INDEX(summary!$G$106:$K$112,MATCH($C106,summary!$C$106:$C$112,0),)) - $F$4,
"High",
IF(
$E106 &lt;= MIN(INDEX(summary!$G$106:$K$112,MATCH($C106,summary!$C$106:$C$112,0),)) + $F$4,
"Low","")
),
IF(
1 - $E106 &lt;= MIN(INDEX(summary!$G$106:$K$112,MATCH($B106,summary!$B$106:$B$112,0),)) + $F$4,
"High",
IF(
1 - $E106 &gt;= MAX(INDEX(summary!$G$106:$K$112,MATCH($B106,summary!$B$106:$B$112,0),)) - $F$4,
"Low", "")
)
)</f>
        <v/>
      </c>
      <c r="M106" s="20" t="str">
        <f>VLOOKUP($B106,
summary!$B:$AL,
MATCH($M$11, summary!$B$11:$AL$11, 0),
FALSE
)</f>
        <v>profile</v>
      </c>
    </row>
    <row r="107" spans="2:13" x14ac:dyDescent="0.2">
      <c r="B107" s="7" t="s">
        <v>151</v>
      </c>
      <c r="C107" s="44" t="s">
        <v>152</v>
      </c>
      <c r="D107" t="s">
        <v>247</v>
      </c>
      <c r="E107" s="12">
        <v>0.23404</v>
      </c>
      <c r="F107" s="14">
        <v>0.23399</v>
      </c>
      <c r="H107" s="12">
        <v>4.99999999999945E-5</v>
      </c>
      <c r="I107" s="14">
        <v>1</v>
      </c>
      <c r="K107" s="45" t="str">
        <f>IFERROR(
IF(
$E107 &gt;= MAX(INDEX(summary!$G$106:$K$112,MATCH($C107,summary!$C$106:$C$112,0),)) - $F$4,
"High",
IF(
$E107 &lt;= MIN(INDEX(summary!$G$106:$K$112,MATCH($C107,summary!$C$106:$C$112,0),)) + $F$4,
"Low","")
),
IF(
1 - $E107 &lt;= MIN(INDEX(summary!$G$106:$K$112,MATCH($B107,summary!$B$106:$B$112,0),)) + $F$4,
"High",
IF(
1 - $E107 &gt;= MAX(INDEX(summary!$G$106:$K$112,MATCH($B107,summary!$B$106:$B$112,0),)) - $F$4,
"Low", "")
)
)</f>
        <v/>
      </c>
      <c r="M107" s="21" t="str">
        <f>VLOOKUP($B107,
summary!$B:$AL,
MATCH($M$11, summary!$B$11:$AL$11, 0),
FALSE
)</f>
        <v>profile</v>
      </c>
    </row>
    <row r="108" spans="2:13" x14ac:dyDescent="0.2">
      <c r="B108" s="7" t="s">
        <v>145</v>
      </c>
      <c r="C108" s="44" t="s">
        <v>146</v>
      </c>
      <c r="D108" t="s">
        <v>247</v>
      </c>
      <c r="E108" s="12">
        <v>0.64627999999999997</v>
      </c>
      <c r="F108" s="14">
        <v>0.66625999999999996</v>
      </c>
      <c r="H108" s="12">
        <v>-1.9980000000000001E-2</v>
      </c>
      <c r="I108" s="14">
        <v>0.49791000000000002</v>
      </c>
      <c r="K108" s="45" t="str">
        <f>IFERROR(
IF(
$E108 &gt;= MAX(INDEX(summary!$G$106:$K$112,MATCH($C108,summary!$C$106:$C$112,0),)) - $F$4,
"High",
IF(
$E108 &lt;= MIN(INDEX(summary!$G$106:$K$112,MATCH($C108,summary!$C$106:$C$112,0),)) + $F$4,
"Low","")
),
IF(
1 - $E108 &lt;= MIN(INDEX(summary!$G$106:$K$112,MATCH($B108,summary!$B$106:$B$112,0),)) + $F$4,
"High",
IF(
1 - $E108 &gt;= MAX(INDEX(summary!$G$106:$K$112,MATCH($B108,summary!$B$106:$B$112,0),)) - $F$4,
"Low", "")
)
)</f>
        <v/>
      </c>
      <c r="M108" s="21" t="str">
        <f>VLOOKUP($B108,
summary!$B:$AL,
MATCH($M$11, summary!$B$11:$AL$11, 0),
FALSE
)</f>
        <v>profile</v>
      </c>
    </row>
    <row r="109" spans="2:13" x14ac:dyDescent="0.2">
      <c r="B109" s="7" t="s">
        <v>157</v>
      </c>
      <c r="C109" s="44" t="s">
        <v>158</v>
      </c>
      <c r="D109" t="s">
        <v>247</v>
      </c>
      <c r="E109" s="12">
        <v>0.35904000000000003</v>
      </c>
      <c r="F109" s="14">
        <v>0.39962999999999999</v>
      </c>
      <c r="H109" s="12">
        <v>-4.0590000000000001E-2</v>
      </c>
      <c r="I109" s="14">
        <v>0.16328999999999999</v>
      </c>
      <c r="K109" s="45" t="str">
        <f>IFERROR(
IF(
$E109 &gt;= MAX(INDEX(summary!$G$106:$K$112,MATCH($C109,summary!$C$106:$C$112,0),)) - $F$4,
"High",
IF(
$E109 &lt;= MIN(INDEX(summary!$G$106:$K$112,MATCH($C109,summary!$C$106:$C$112,0),)) + $F$4,
"Low","")
),
IF(
1 - $E109 &lt;= MIN(INDEX(summary!$G$106:$K$112,MATCH($B109,summary!$B$106:$B$112,0),)) + $F$4,
"High",
IF(
1 - $E109 &gt;= MAX(INDEX(summary!$G$106:$K$112,MATCH($B109,summary!$B$106:$B$112,0),)) - $F$4,
"Low", "")
)
)</f>
        <v/>
      </c>
      <c r="M109" s="21" t="str">
        <f>VLOOKUP($B109,
summary!$B:$AL,
MATCH($M$11, summary!$B$11:$AL$11, 0),
FALSE
)</f>
        <v>profile</v>
      </c>
    </row>
    <row r="110" spans="2:13" x14ac:dyDescent="0.2">
      <c r="B110" s="7" t="s">
        <v>153</v>
      </c>
      <c r="C110" s="44" t="s">
        <v>154</v>
      </c>
      <c r="D110" t="s">
        <v>247</v>
      </c>
      <c r="E110" s="12">
        <v>0.23138</v>
      </c>
      <c r="F110" s="14">
        <v>0.27771000000000001</v>
      </c>
      <c r="H110" s="12">
        <v>-4.6330000000000003E-2</v>
      </c>
      <c r="I110" s="14">
        <v>7.8259999999999996E-2</v>
      </c>
      <c r="K110" s="45" t="str">
        <f>IFERROR(
IF(
$E110 &gt;= MAX(INDEX(summary!$G$106:$K$112,MATCH($C110,summary!$C$106:$C$112,0),)) - $F$4,
"High",
IF(
$E110 &lt;= MIN(INDEX(summary!$G$106:$K$112,MATCH($C110,summary!$C$106:$C$112,0),)) + $F$4,
"Low","")
),
IF(
1 - $E110 &lt;= MIN(INDEX(summary!$G$106:$K$112,MATCH($B110,summary!$B$106:$B$112,0),)) + $F$4,
"High",
IF(
1 - $E110 &gt;= MAX(INDEX(summary!$G$106:$K$112,MATCH($B110,summary!$B$106:$B$112,0),)) - $F$4,
"Low", "")
)
)</f>
        <v/>
      </c>
      <c r="M110" s="21" t="str">
        <f>VLOOKUP($B110,
summary!$B:$AL,
MATCH($M$11, summary!$B$11:$AL$11, 0),
FALSE
)</f>
        <v>profile</v>
      </c>
    </row>
    <row r="111" spans="2:13" x14ac:dyDescent="0.2">
      <c r="B111" s="7" t="s">
        <v>147</v>
      </c>
      <c r="C111" s="44" t="s">
        <v>148</v>
      </c>
      <c r="D111" t="s">
        <v>247</v>
      </c>
      <c r="E111" s="12">
        <v>0.52925999999999995</v>
      </c>
      <c r="F111" s="14">
        <v>0.57759000000000005</v>
      </c>
      <c r="H111" s="12">
        <v>-4.8330000000000102E-2</v>
      </c>
      <c r="I111" s="14">
        <v>9.9500000000000005E-2</v>
      </c>
      <c r="K111" s="45" t="str">
        <f>IFERROR(
IF(
$E111 &gt;= MAX(INDEX(summary!$G$106:$K$112,MATCH($C111,summary!$C$106:$C$112,0),)) - $F$4,
"High",
IF(
$E111 &lt;= MIN(INDEX(summary!$G$106:$K$112,MATCH($C111,summary!$C$106:$C$112,0),)) + $F$4,
"Low","")
),
IF(
1 - $E111 &lt;= MIN(INDEX(summary!$G$106:$K$112,MATCH($B111,summary!$B$106:$B$112,0),)) + $F$4,
"High",
IF(
1 - $E111 &gt;= MAX(INDEX(summary!$G$106:$K$112,MATCH($B111,summary!$B$106:$B$112,0),)) - $F$4,
"Low", "")
)
)</f>
        <v/>
      </c>
      <c r="M111" s="21" t="str">
        <f>VLOOKUP($B111,
summary!$B:$AL,
MATCH($M$11, summary!$B$11:$AL$11, 0),
FALSE
)</f>
        <v>profile</v>
      </c>
    </row>
    <row r="112" spans="2:13" x14ac:dyDescent="0.2">
      <c r="B112" s="22" t="s">
        <v>155</v>
      </c>
      <c r="C112" s="42" t="s">
        <v>156</v>
      </c>
      <c r="D112" t="s">
        <v>247</v>
      </c>
      <c r="E112" s="38">
        <v>0.54254999999999998</v>
      </c>
      <c r="F112" s="39">
        <v>0.63053999999999999</v>
      </c>
      <c r="H112" s="38">
        <v>-8.7989999999999999E-2</v>
      </c>
      <c r="I112" s="39">
        <v>1.9400000000000001E-3</v>
      </c>
      <c r="K112" s="45" t="str">
        <f>IFERROR(
IF(
$E112 &gt;= MAX(INDEX(summary!$G$106:$K$112,MATCH($C112,summary!$C$106:$C$112,0),)) - $F$4,
"High",
IF(
$E112 &lt;= MIN(INDEX(summary!$G$106:$K$112,MATCH($C112,summary!$C$106:$C$112,0),)) + $F$4,
"Low","")
),
IF(
1 - $E112 &lt;= MIN(INDEX(summary!$G$106:$K$112,MATCH($B112,summary!$B$106:$B$112,0),)) + $F$4,
"High",
IF(
1 - $E112 &gt;= MAX(INDEX(summary!$G$106:$K$112,MATCH($B112,summary!$B$106:$B$112,0),)) - $F$4,
"Low", "")
)
)</f>
        <v/>
      </c>
      <c r="M112" s="33" t="str">
        <f>VLOOKUP($B112,
summary!$B:$AL,
MATCH($M$11, summary!$B$11:$AL$11, 0),
FALSE
)</f>
        <v>profile</v>
      </c>
    </row>
    <row r="113" spans="2:13" x14ac:dyDescent="0.2"/>
    <row r="114" spans="2:13" x14ac:dyDescent="0.2"/>
    <row r="115" spans="2:13" x14ac:dyDescent="0.2">
      <c r="C115" s="31" t="s">
        <v>159</v>
      </c>
    </row>
    <row r="116" spans="2:13" x14ac:dyDescent="0.2">
      <c r="B116" s="6" t="s">
        <v>166</v>
      </c>
      <c r="C116" s="43" t="s">
        <v>167</v>
      </c>
      <c r="D116" t="s">
        <v>247</v>
      </c>
      <c r="E116" s="9">
        <v>0.10638</v>
      </c>
      <c r="F116" s="13">
        <v>0.29865000000000003</v>
      </c>
      <c r="H116" s="9">
        <v>-0.19227</v>
      </c>
      <c r="I116" s="13">
        <v>1E-3</v>
      </c>
      <c r="K116" s="45" t="str">
        <f>IFERROR(
IF(
$E116 &gt;= MAX(INDEX(summary!$G$116:$K$122,MATCH($C116,summary!$C$116:$C$122,0),)) - $F$4,
"High",
IF(
$E116 &lt;= MIN(INDEX(summary!$G$116:$K$122,MATCH($C116,summary!$C$116:$C$122,0),)) + $F$4,
"Low","")
),
IF(
1 - $E116 &lt;= MIN(INDEX(summary!$G$116:$K$122,MATCH($B116,summary!$B$116:$B$122,0),)) + $F$4,
"High",
IF(
1 - $E116 &gt;= MAX(INDEX(summary!$G$116:$K$122,MATCH($B116,summary!$B$116:$B$122,0),)) - $F$4,
"Low", "")
)
)</f>
        <v>Low</v>
      </c>
      <c r="M116" s="20" t="str">
        <f>VLOOKUP($B116,
summary!$B:$AL,
MATCH($M$11, summary!$B$11:$AL$11, 0),
FALSE
)</f>
        <v>profile</v>
      </c>
    </row>
    <row r="117" spans="2:13" x14ac:dyDescent="0.2">
      <c r="B117" s="7" t="s">
        <v>168</v>
      </c>
      <c r="C117" s="44" t="s">
        <v>169</v>
      </c>
      <c r="D117" t="s">
        <v>247</v>
      </c>
      <c r="E117" s="12">
        <v>9.0429999999999996E-2</v>
      </c>
      <c r="F117" s="14">
        <v>0.32266</v>
      </c>
      <c r="H117" s="12">
        <v>-0.23222999999999999</v>
      </c>
      <c r="I117" s="14">
        <v>1E-3</v>
      </c>
      <c r="K117" s="45" t="str">
        <f>IFERROR(
IF(
$E117 &gt;= MAX(INDEX(summary!$G$116:$K$122,MATCH($C117,summary!$C$116:$C$122,0),)) - $F$4,
"High",
IF(
$E117 &lt;= MIN(INDEX(summary!$G$116:$K$122,MATCH($C117,summary!$C$116:$C$122,0),)) + $F$4,
"Low","")
),
IF(
1 - $E117 &lt;= MIN(INDEX(summary!$G$116:$K$122,MATCH($B117,summary!$B$116:$B$122,0),)) + $F$4,
"High",
IF(
1 - $E117 &gt;= MAX(INDEX(summary!$G$116:$K$122,MATCH($B117,summary!$B$116:$B$122,0),)) - $F$4,
"Low", "")
)
)</f>
        <v>Low</v>
      </c>
      <c r="M117" s="21" t="str">
        <f>VLOOKUP($B117,
summary!$B:$AL,
MATCH($M$11, summary!$B$11:$AL$11, 0),
FALSE
)</f>
        <v>profile</v>
      </c>
    </row>
    <row r="118" spans="2:13" x14ac:dyDescent="0.2">
      <c r="B118" s="7" t="s">
        <v>164</v>
      </c>
      <c r="C118" s="44" t="s">
        <v>165</v>
      </c>
      <c r="D118" t="s">
        <v>247</v>
      </c>
      <c r="E118" s="12">
        <v>0.22073999999999999</v>
      </c>
      <c r="F118" s="14">
        <v>0.47599000000000002</v>
      </c>
      <c r="H118" s="12">
        <v>-0.25524999999999998</v>
      </c>
      <c r="I118" s="14">
        <v>1E-3</v>
      </c>
      <c r="K118" s="45" t="str">
        <f>IFERROR(
IF(
$E118 &gt;= MAX(INDEX(summary!$G$116:$K$122,MATCH($C118,summary!$C$116:$C$122,0),)) - $F$4,
"High",
IF(
$E118 &lt;= MIN(INDEX(summary!$G$116:$K$122,MATCH($C118,summary!$C$116:$C$122,0),)) + $F$4,
"Low","")
),
IF(
1 - $E118 &lt;= MIN(INDEX(summary!$G$116:$K$122,MATCH($B118,summary!$B$116:$B$122,0),)) + $F$4,
"High",
IF(
1 - $E118 &gt;= MAX(INDEX(summary!$G$116:$K$122,MATCH($B118,summary!$B$116:$B$122,0),)) - $F$4,
"Low", "")
)
)</f>
        <v>Low</v>
      </c>
      <c r="M118" s="21" t="str">
        <f>VLOOKUP($B118,
summary!$B:$AL,
MATCH($M$11, summary!$B$11:$AL$11, 0),
FALSE
)</f>
        <v>profile</v>
      </c>
    </row>
    <row r="119" spans="2:13" x14ac:dyDescent="0.2">
      <c r="B119" s="7" t="s">
        <v>170</v>
      </c>
      <c r="C119" s="44" t="s">
        <v>171</v>
      </c>
      <c r="D119" t="s">
        <v>247</v>
      </c>
      <c r="E119" s="12">
        <v>0.18883</v>
      </c>
      <c r="F119" s="14">
        <v>0.46551999999999999</v>
      </c>
      <c r="H119" s="12">
        <v>-0.27668999999999999</v>
      </c>
      <c r="I119" s="14">
        <v>1E-3</v>
      </c>
      <c r="K119" s="45" t="str">
        <f>IFERROR(
IF(
$E119 &gt;= MAX(INDEX(summary!$G$116:$K$122,MATCH($C119,summary!$C$116:$C$122,0),)) - $F$4,
"High",
IF(
$E119 &lt;= MIN(INDEX(summary!$G$116:$K$122,MATCH($C119,summary!$C$116:$C$122,0),)) + $F$4,
"Low","")
),
IF(
1 - $E119 &lt;= MIN(INDEX(summary!$G$116:$K$122,MATCH($B119,summary!$B$116:$B$122,0),)) + $F$4,
"High",
IF(
1 - $E119 &gt;= MAX(INDEX(summary!$G$116:$K$122,MATCH($B119,summary!$B$116:$B$122,0),)) - $F$4,
"Low", "")
)
)</f>
        <v>Low</v>
      </c>
      <c r="M119" s="21" t="str">
        <f>VLOOKUP($B119,
summary!$B:$AL,
MATCH($M$11, summary!$B$11:$AL$11, 0),
FALSE
)</f>
        <v>profile</v>
      </c>
    </row>
    <row r="120" spans="2:13" x14ac:dyDescent="0.2">
      <c r="B120" s="7" t="s">
        <v>162</v>
      </c>
      <c r="C120" s="44" t="s">
        <v>163</v>
      </c>
      <c r="D120" t="s">
        <v>247</v>
      </c>
      <c r="E120" s="12">
        <v>0.36702000000000001</v>
      </c>
      <c r="F120" s="14">
        <v>0.65271000000000001</v>
      </c>
      <c r="H120" s="12">
        <v>-0.28569</v>
      </c>
      <c r="I120" s="14">
        <v>1E-3</v>
      </c>
      <c r="K120" s="45" t="str">
        <f>IFERROR(
IF(
$E120 &gt;= MAX(INDEX(summary!$G$116:$K$122,MATCH($C120,summary!$C$116:$C$122,0),)) - $F$4,
"High",
IF(
$E120 &lt;= MIN(INDEX(summary!$G$116:$K$122,MATCH($C120,summary!$C$116:$C$122,0),)) + $F$4,
"Low","")
),
IF(
1 - $E120 &lt;= MIN(INDEX(summary!$G$116:$K$122,MATCH($B120,summary!$B$116:$B$122,0),)) + $F$4,
"High",
IF(
1 - $E120 &gt;= MAX(INDEX(summary!$G$116:$K$122,MATCH($B120,summary!$B$116:$B$122,0),)) - $F$4,
"Low", "")
)
)</f>
        <v>Low</v>
      </c>
      <c r="M120" s="21" t="str">
        <f>VLOOKUP($B120,
summary!$B:$AL,
MATCH($M$11, summary!$B$11:$AL$11, 0),
FALSE
)</f>
        <v>profile</v>
      </c>
    </row>
    <row r="121" spans="2:13" x14ac:dyDescent="0.2">
      <c r="B121" s="7" t="s">
        <v>172</v>
      </c>
      <c r="C121" s="44" t="s">
        <v>173</v>
      </c>
      <c r="D121" t="s">
        <v>247</v>
      </c>
      <c r="E121" s="12">
        <v>0.20479</v>
      </c>
      <c r="F121" s="14">
        <v>0.57389000000000001</v>
      </c>
      <c r="H121" s="12">
        <v>-0.36909999999999998</v>
      </c>
      <c r="I121" s="14">
        <v>1E-3</v>
      </c>
      <c r="K121" s="45" t="str">
        <f>IFERROR(
IF(
$E121 &gt;= MAX(INDEX(summary!$G$116:$K$122,MATCH($C121,summary!$C$116:$C$122,0),)) - $F$4,
"High",
IF(
$E121 &lt;= MIN(INDEX(summary!$G$116:$K$122,MATCH($C121,summary!$C$116:$C$122,0),)) + $F$4,
"Low","")
),
IF(
1 - $E121 &lt;= MIN(INDEX(summary!$G$116:$K$122,MATCH($B121,summary!$B$116:$B$122,0),)) + $F$4,
"High",
IF(
1 - $E121 &gt;= MAX(INDEX(summary!$G$116:$K$122,MATCH($B121,summary!$B$116:$B$122,0),)) - $F$4,
"Low", "")
)
)</f>
        <v>Low</v>
      </c>
      <c r="M121" s="21" t="str">
        <f>VLOOKUP($B121,
summary!$B:$AL,
MATCH($M$11, summary!$B$11:$AL$11, 0),
FALSE
)</f>
        <v>profile</v>
      </c>
    </row>
    <row r="122" spans="2:13" x14ac:dyDescent="0.2">
      <c r="B122" s="22" t="s">
        <v>160</v>
      </c>
      <c r="C122" s="42" t="s">
        <v>161</v>
      </c>
      <c r="D122" t="s">
        <v>247</v>
      </c>
      <c r="E122" s="38">
        <v>0.15426000000000001</v>
      </c>
      <c r="F122" s="39">
        <v>0.60775999999999997</v>
      </c>
      <c r="H122" s="38">
        <v>-0.45350000000000001</v>
      </c>
      <c r="I122" s="39">
        <v>1E-3</v>
      </c>
      <c r="K122" s="45" t="str">
        <f>IFERROR(
IF(
$E122 &gt;= MAX(INDEX(summary!$G$116:$K$122,MATCH($C122,summary!$C$116:$C$122,0),)) - $F$4,
"High",
IF(
$E122 &lt;= MIN(INDEX(summary!$G$116:$K$122,MATCH($C122,summary!$C$116:$C$122,0),)) + $F$4,
"Low","")
),
IF(
1 - $E122 &lt;= MIN(INDEX(summary!$G$116:$K$122,MATCH($B122,summary!$B$116:$B$122,0),)) + $F$4,
"High",
IF(
1 - $E122 &gt;= MAX(INDEX(summary!$G$116:$K$122,MATCH($B122,summary!$B$116:$B$122,0),)) - $F$4,
"Low", "")
)
)</f>
        <v>Low</v>
      </c>
      <c r="M122" s="33" t="str">
        <f>VLOOKUP($B122,
summary!$B:$AL,
MATCH($M$11, summary!$B$11:$AL$11, 0),
FALSE
)</f>
        <v>profile</v>
      </c>
    </row>
    <row r="123" spans="2:13" x14ac:dyDescent="0.2"/>
    <row r="124" spans="2:13" x14ac:dyDescent="0.2"/>
    <row r="125" spans="2:13" x14ac:dyDescent="0.2">
      <c r="C125" s="31" t="s">
        <v>174</v>
      </c>
    </row>
    <row r="126" spans="2:13" x14ac:dyDescent="0.2">
      <c r="B126" s="6" t="s">
        <v>183</v>
      </c>
      <c r="C126" s="43" t="s">
        <v>184</v>
      </c>
      <c r="D126" t="s">
        <v>247</v>
      </c>
      <c r="E126" s="9">
        <v>0.67552999999999996</v>
      </c>
      <c r="F126" s="13">
        <v>0.54925999999999997</v>
      </c>
      <c r="H126" s="9">
        <v>0.12626999999999999</v>
      </c>
      <c r="I126" s="13">
        <v>1E-3</v>
      </c>
      <c r="K126" s="45" t="str">
        <f>IFERROR(
IF(
$E126 &gt;= MAX(INDEX(summary!$G$126:$K$131,MATCH($C126,summary!$C$126:$C$131,0),)) - $F$4,
"High",
IF(
$E126 &lt;= MIN(INDEX(summary!$G$126:$K$131,MATCH($C126,summary!$C$126:$C$131,0),)) + $F$4,
"Low","")
),
IF(
1 - $E126 &lt;= MIN(INDEX(summary!$G$126:$K$131,MATCH($B126,summary!$B$126:$B$131,0),)) + $F$4,
"High",
IF(
1 - $E126 &gt;= MAX(INDEX(summary!$G$126:$K$131,MATCH($B126,summary!$B$126:$B$131,0),)) - $F$4,
"Low", "")
)
)</f>
        <v/>
      </c>
      <c r="M126" s="20" t="str">
        <f>VLOOKUP($B126,
summary!$B:$AL,
MATCH($M$11, summary!$B$11:$AL$11, 0),
FALSE
)</f>
        <v>profile</v>
      </c>
    </row>
    <row r="127" spans="2:13" x14ac:dyDescent="0.2">
      <c r="B127" s="7" t="s">
        <v>175</v>
      </c>
      <c r="C127" s="44" t="s">
        <v>176</v>
      </c>
      <c r="D127" t="s">
        <v>247</v>
      </c>
      <c r="E127" s="12">
        <v>0.69415000000000004</v>
      </c>
      <c r="F127" s="14">
        <v>0.625</v>
      </c>
      <c r="H127" s="12">
        <v>6.9150000000000003E-2</v>
      </c>
      <c r="I127" s="14">
        <v>1.41E-2</v>
      </c>
      <c r="K127" s="45" t="str">
        <f>IFERROR(
IF(
$E127 &gt;= MAX(INDEX(summary!$G$126:$K$131,MATCH($C127,summary!$C$126:$C$131,0),)) - $F$4,
"High",
IF(
$E127 &lt;= MIN(INDEX(summary!$G$126:$K$131,MATCH($C127,summary!$C$126:$C$131,0),)) + $F$4,
"Low","")
),
IF(
1 - $E127 &lt;= MIN(INDEX(summary!$G$126:$K$131,MATCH($B127,summary!$B$126:$B$131,0),)) + $F$4,
"High",
IF(
1 - $E127 &gt;= MAX(INDEX(summary!$G$126:$K$131,MATCH($B127,summary!$B$126:$B$131,0),)) - $F$4,
"Low", "")
)
)</f>
        <v/>
      </c>
      <c r="M127" s="21" t="str">
        <f>VLOOKUP($B127,
summary!$B:$AL,
MATCH($M$11, summary!$B$11:$AL$11, 0),
FALSE
)</f>
        <v>profile</v>
      </c>
    </row>
    <row r="128" spans="2:13" x14ac:dyDescent="0.2">
      <c r="B128" s="7" t="s">
        <v>177</v>
      </c>
      <c r="C128" s="44" t="s">
        <v>178</v>
      </c>
      <c r="D128" t="s">
        <v>247</v>
      </c>
      <c r="E128" s="12">
        <v>0.51063999999999998</v>
      </c>
      <c r="F128" s="14">
        <v>0.45935999999999999</v>
      </c>
      <c r="H128" s="12">
        <v>5.1279999999999999E-2</v>
      </c>
      <c r="I128" s="14">
        <v>8.2189999999999999E-2</v>
      </c>
      <c r="K128" s="45" t="str">
        <f>IFERROR(
IF(
$E128 &gt;= MAX(INDEX(summary!$G$126:$K$131,MATCH($C128,summary!$C$126:$C$131,0),)) - $F$4,
"High",
IF(
$E128 &lt;= MIN(INDEX(summary!$G$126:$K$131,MATCH($C128,summary!$C$126:$C$131,0),)) + $F$4,
"Low","")
),
IF(
1 - $E128 &lt;= MIN(INDEX(summary!$G$126:$K$131,MATCH($B128,summary!$B$126:$B$131,0),)) + $F$4,
"High",
IF(
1 - $E128 &gt;= MAX(INDEX(summary!$G$126:$K$131,MATCH($B128,summary!$B$126:$B$131,0),)) - $F$4,
"Low", "")
)
)</f>
        <v/>
      </c>
      <c r="M128" s="21" t="str">
        <f>VLOOKUP($B128,
summary!$B:$AL,
MATCH($M$11, summary!$B$11:$AL$11, 0),
FALSE
)</f>
        <v>profile</v>
      </c>
    </row>
    <row r="129" spans="2:13" x14ac:dyDescent="0.2">
      <c r="B129" s="7" t="s">
        <v>179</v>
      </c>
      <c r="C129" s="44" t="s">
        <v>180</v>
      </c>
      <c r="D129" t="s">
        <v>247</v>
      </c>
      <c r="E129" s="12">
        <v>0.51063999999999998</v>
      </c>
      <c r="F129" s="14">
        <v>0.46428999999999998</v>
      </c>
      <c r="H129" s="12">
        <v>4.6350000000000002E-2</v>
      </c>
      <c r="I129" s="14">
        <v>0.1176</v>
      </c>
      <c r="K129" s="45" t="str">
        <f>IFERROR(
IF(
$E129 &gt;= MAX(INDEX(summary!$G$126:$K$131,MATCH($C129,summary!$C$126:$C$131,0),)) - $F$4,
"High",
IF(
$E129 &lt;= MIN(INDEX(summary!$G$126:$K$131,MATCH($C129,summary!$C$126:$C$131,0),)) + $F$4,
"Low","")
),
IF(
1 - $E129 &lt;= MIN(INDEX(summary!$G$126:$K$131,MATCH($B129,summary!$B$126:$B$131,0),)) + $F$4,
"High",
IF(
1 - $E129 &gt;= MAX(INDEX(summary!$G$126:$K$131,MATCH($B129,summary!$B$126:$B$131,0),)) - $F$4,
"Low", "")
)
)</f>
        <v/>
      </c>
      <c r="M129" s="21" t="str">
        <f>VLOOKUP($B129,
summary!$B:$AL,
MATCH($M$11, summary!$B$11:$AL$11, 0),
FALSE
)</f>
        <v>profile</v>
      </c>
    </row>
    <row r="130" spans="2:13" x14ac:dyDescent="0.2">
      <c r="B130" s="7" t="s">
        <v>185</v>
      </c>
      <c r="C130" s="44" t="s">
        <v>186</v>
      </c>
      <c r="D130" t="s">
        <v>247</v>
      </c>
      <c r="E130" s="12">
        <v>0.48404000000000003</v>
      </c>
      <c r="F130" s="14">
        <v>0.45073999999999997</v>
      </c>
      <c r="H130" s="12">
        <v>3.3300000000000003E-2</v>
      </c>
      <c r="I130" s="14">
        <v>0.26668999999999998</v>
      </c>
      <c r="K130" s="45" t="str">
        <f>IFERROR(
IF(
$E130 &gt;= MAX(INDEX(summary!$G$126:$K$131,MATCH($C130,summary!$C$126:$C$131,0),)) - $F$4,
"High",
IF(
$E130 &lt;= MIN(INDEX(summary!$G$126:$K$131,MATCH($C130,summary!$C$126:$C$131,0),)) + $F$4,
"Low","")
),
IF(
1 - $E130 &lt;= MIN(INDEX(summary!$G$126:$K$131,MATCH($B130,summary!$B$126:$B$131,0),)) + $F$4,
"High",
IF(
1 - $E130 &gt;= MAX(INDEX(summary!$G$126:$K$131,MATCH($B130,summary!$B$126:$B$131,0),)) - $F$4,
"Low", "")
)
)</f>
        <v/>
      </c>
      <c r="M130" s="21" t="str">
        <f>VLOOKUP($B130,
summary!$B:$AL,
MATCH($M$11, summary!$B$11:$AL$11, 0),
FALSE
)</f>
        <v>profile</v>
      </c>
    </row>
    <row r="131" spans="2:13" x14ac:dyDescent="0.2">
      <c r="B131" s="22" t="s">
        <v>181</v>
      </c>
      <c r="C131" s="42" t="s">
        <v>182</v>
      </c>
      <c r="D131" t="s">
        <v>247</v>
      </c>
      <c r="E131" s="38">
        <v>0.31914999999999999</v>
      </c>
      <c r="F131" s="39">
        <v>0.38424000000000003</v>
      </c>
      <c r="H131" s="38">
        <v>-6.5089999999999995E-2</v>
      </c>
      <c r="I131" s="39">
        <v>2.18E-2</v>
      </c>
      <c r="K131" s="45" t="str">
        <f>IFERROR(
IF(
$E131 &gt;= MAX(INDEX(summary!$G$126:$K$131,MATCH($C131,summary!$C$126:$C$131,0),)) - $F$4,
"High",
IF(
$E131 &lt;= MIN(INDEX(summary!$G$126:$K$131,MATCH($C131,summary!$C$126:$C$131,0),)) + $F$4,
"Low","")
),
IF(
1 - $E131 &lt;= MIN(INDEX(summary!$G$126:$K$131,MATCH($B131,summary!$B$126:$B$131,0),)) + $F$4,
"High",
IF(
1 - $E131 &gt;= MAX(INDEX(summary!$G$126:$K$131,MATCH($B131,summary!$B$126:$B$131,0),)) - $F$4,
"Low", "")
)
)</f>
        <v/>
      </c>
      <c r="M131" s="33" t="str">
        <f>VLOOKUP($B131,
summary!$B:$AL,
MATCH($M$11, summary!$B$11:$AL$11, 0),
FALSE
)</f>
        <v>profile</v>
      </c>
    </row>
    <row r="132" spans="2:13" x14ac:dyDescent="0.2"/>
    <row r="133" spans="2:13" x14ac:dyDescent="0.2"/>
    <row r="134" spans="2:13" x14ac:dyDescent="0.2">
      <c r="C134" s="31" t="s">
        <v>187</v>
      </c>
    </row>
    <row r="135" spans="2:13" x14ac:dyDescent="0.2">
      <c r="B135" s="6" t="s">
        <v>196</v>
      </c>
      <c r="C135" s="43" t="s">
        <v>197</v>
      </c>
      <c r="D135" t="s">
        <v>247</v>
      </c>
      <c r="E135" s="9">
        <v>0.88031999999999999</v>
      </c>
      <c r="F135" s="13">
        <v>0.57142999999999999</v>
      </c>
      <c r="H135" s="9">
        <v>0.30889</v>
      </c>
      <c r="I135" s="13">
        <v>1E-3</v>
      </c>
      <c r="K135" s="45" t="str">
        <f>IFERROR(
IF(
$E135 &gt;= MAX(INDEX(summary!$G$135:$K$140,MATCH($C135,summary!$C$135:$C$140,0),)) - $F$4,
"High",
IF(
$E135 &lt;= MIN(INDEX(summary!$G$135:$K$140,MATCH($C135,summary!$C$135:$C$140,0),)) + $F$4,
"Low","")
),
IF(
1 - $E135 &lt;= MIN(INDEX(summary!$G$135:$K$140,MATCH($B135,summary!$B$135:$B$140,0),)) + $F$4,
"High",
IF(
1 - $E135 &gt;= MAX(INDEX(summary!$G$135:$K$140,MATCH($B135,summary!$B$135:$B$140,0),)) - $F$4,
"Low", "")
)
)</f>
        <v>High</v>
      </c>
      <c r="M135" s="20" t="str">
        <f>VLOOKUP($B135,
summary!$B:$AL,
MATCH($M$11, summary!$B$11:$AL$11, 0),
FALSE
)</f>
        <v>profile</v>
      </c>
    </row>
    <row r="136" spans="2:13" x14ac:dyDescent="0.2">
      <c r="B136" s="7" t="s">
        <v>188</v>
      </c>
      <c r="C136" s="44" t="s">
        <v>189</v>
      </c>
      <c r="D136" t="s">
        <v>247</v>
      </c>
      <c r="E136" s="12">
        <v>0.83245000000000002</v>
      </c>
      <c r="F136" s="14">
        <v>0.60836999999999997</v>
      </c>
      <c r="H136" s="12">
        <v>0.22408</v>
      </c>
      <c r="I136" s="14">
        <v>1E-3</v>
      </c>
      <c r="K136" s="45" t="str">
        <f>IFERROR(
IF(
$E136 &gt;= MAX(INDEX(summary!$G$135:$K$140,MATCH($C136,summary!$C$135:$C$140,0),)) - $F$4,
"High",
IF(
$E136 &lt;= MIN(INDEX(summary!$G$135:$K$140,MATCH($C136,summary!$C$135:$C$140,0),)) + $F$4,
"Low","")
),
IF(
1 - $E136 &lt;= MIN(INDEX(summary!$G$135:$K$140,MATCH($B136,summary!$B$135:$B$140,0),)) + $F$4,
"High",
IF(
1 - $E136 &gt;= MAX(INDEX(summary!$G$135:$K$140,MATCH($B136,summary!$B$135:$B$140,0),)) - $F$4,
"Low", "")
)
)</f>
        <v>High</v>
      </c>
      <c r="M136" s="21" t="str">
        <f>VLOOKUP($B136,
summary!$B:$AL,
MATCH($M$11, summary!$B$11:$AL$11, 0),
FALSE
)</f>
        <v>profile</v>
      </c>
    </row>
    <row r="137" spans="2:13" x14ac:dyDescent="0.2">
      <c r="B137" s="7" t="s">
        <v>192</v>
      </c>
      <c r="C137" s="44" t="s">
        <v>193</v>
      </c>
      <c r="D137" t="s">
        <v>247</v>
      </c>
      <c r="E137" s="12">
        <v>0.83245000000000002</v>
      </c>
      <c r="F137" s="14">
        <v>0.72414000000000001</v>
      </c>
      <c r="H137" s="12">
        <v>0.10831</v>
      </c>
      <c r="I137" s="14">
        <v>1E-3</v>
      </c>
      <c r="K137" s="45" t="str">
        <f>IFERROR(
IF(
$E137 &gt;= MAX(INDEX(summary!$G$135:$K$140,MATCH($C137,summary!$C$135:$C$140,0),)) - $F$4,
"High",
IF(
$E137 &lt;= MIN(INDEX(summary!$G$135:$K$140,MATCH($C137,summary!$C$135:$C$140,0),)) + $F$4,
"Low","")
),
IF(
1 - $E137 &lt;= MIN(INDEX(summary!$G$135:$K$140,MATCH($B137,summary!$B$135:$B$140,0),)) + $F$4,
"High",
IF(
1 - $E137 &gt;= MAX(INDEX(summary!$G$135:$K$140,MATCH($B137,summary!$B$135:$B$140,0),)) - $F$4,
"Low", "")
)
)</f>
        <v/>
      </c>
      <c r="M137" s="21" t="str">
        <f>VLOOKUP($B137,
summary!$B:$AL,
MATCH($M$11, summary!$B$11:$AL$11, 0),
FALSE
)</f>
        <v>profile</v>
      </c>
    </row>
    <row r="138" spans="2:13" x14ac:dyDescent="0.2">
      <c r="B138" s="7" t="s">
        <v>194</v>
      </c>
      <c r="C138" s="44" t="s">
        <v>195</v>
      </c>
      <c r="D138" t="s">
        <v>247</v>
      </c>
      <c r="E138" s="12">
        <v>0.66488999999999998</v>
      </c>
      <c r="F138" s="14">
        <v>0.59728999999999999</v>
      </c>
      <c r="H138" s="12">
        <v>6.7599999999999993E-2</v>
      </c>
      <c r="I138" s="14">
        <v>1.8120000000000001E-2</v>
      </c>
      <c r="K138" s="45" t="str">
        <f>IFERROR(
IF(
$E138 &gt;= MAX(INDEX(summary!$G$135:$K$140,MATCH($C138,summary!$C$135:$C$140,0),)) - $F$4,
"High",
IF(
$E138 &lt;= MIN(INDEX(summary!$G$135:$K$140,MATCH($C138,summary!$C$135:$C$140,0),)) + $F$4,
"Low","")
),
IF(
1 - $E138 &lt;= MIN(INDEX(summary!$G$135:$K$140,MATCH($B138,summary!$B$135:$B$140,0),)) + $F$4,
"High",
IF(
1 - $E138 &gt;= MAX(INDEX(summary!$G$135:$K$140,MATCH($B138,summary!$B$135:$B$140,0),)) - $F$4,
"Low", "")
)
)</f>
        <v/>
      </c>
      <c r="M138" s="21" t="str">
        <f>VLOOKUP($B138,
summary!$B:$AL,
MATCH($M$11, summary!$B$11:$AL$11, 0),
FALSE
)</f>
        <v>profile</v>
      </c>
    </row>
    <row r="139" spans="2:13" x14ac:dyDescent="0.2">
      <c r="B139" s="7" t="s">
        <v>190</v>
      </c>
      <c r="C139" s="44" t="s">
        <v>191</v>
      </c>
      <c r="D139" t="s">
        <v>247</v>
      </c>
      <c r="E139" s="12">
        <v>0.59309000000000001</v>
      </c>
      <c r="F139" s="14">
        <v>0.63978000000000002</v>
      </c>
      <c r="H139" s="12">
        <v>-4.6690000000000002E-2</v>
      </c>
      <c r="I139" s="14">
        <v>0.10278</v>
      </c>
      <c r="K139" s="45" t="str">
        <f>IFERROR(
IF(
$E139 &gt;= MAX(INDEX(summary!$G$135:$K$140,MATCH($C139,summary!$C$135:$C$140,0),)) - $F$4,
"High",
IF(
$E139 &lt;= MIN(INDEX(summary!$G$135:$K$140,MATCH($C139,summary!$C$135:$C$140,0),)) + $F$4,
"Low","")
),
IF(
1 - $E139 &lt;= MIN(INDEX(summary!$G$135:$K$140,MATCH($B139,summary!$B$135:$B$140,0),)) + $F$4,
"High",
IF(
1 - $E139 &gt;= MAX(INDEX(summary!$G$135:$K$140,MATCH($B139,summary!$B$135:$B$140,0),)) - $F$4,
"Low", "")
)
)</f>
        <v/>
      </c>
      <c r="M139" s="21" t="str">
        <f>VLOOKUP($B139,
summary!$B:$AL,
MATCH($M$11, summary!$B$11:$AL$11, 0),
FALSE
)</f>
        <v>profile</v>
      </c>
    </row>
    <row r="140" spans="2:13" x14ac:dyDescent="0.2">
      <c r="B140" s="22" t="s">
        <v>198</v>
      </c>
      <c r="C140" s="42" t="s">
        <v>199</v>
      </c>
      <c r="D140" t="s">
        <v>247</v>
      </c>
      <c r="E140" s="38">
        <v>0.76063999999999998</v>
      </c>
      <c r="F140" s="39">
        <v>0.82203999999999999</v>
      </c>
      <c r="H140" s="38">
        <v>-6.1400000000000003E-2</v>
      </c>
      <c r="I140" s="39">
        <v>7.7000000000000002E-3</v>
      </c>
      <c r="K140" s="45" t="str">
        <f>IFERROR(
IF(
$E140 &gt;= MAX(INDEX(summary!$G$135:$K$140,MATCH($C140,summary!$C$135:$C$140,0),)) - $F$4,
"High",
IF(
$E140 &lt;= MIN(INDEX(summary!$G$135:$K$140,MATCH($C140,summary!$C$135:$C$140,0),)) + $F$4,
"Low","")
),
IF(
1 - $E140 &lt;= MIN(INDEX(summary!$G$135:$K$140,MATCH($B140,summary!$B$135:$B$140,0),)) + $F$4,
"High",
IF(
1 - $E140 &gt;= MAX(INDEX(summary!$G$135:$K$140,MATCH($B140,summary!$B$135:$B$140,0),)) - $F$4,
"Low", "")
)
)</f>
        <v/>
      </c>
      <c r="M140" s="33" t="str">
        <f>VLOOKUP($B140,
summary!$B:$AL,
MATCH($M$11, summary!$B$11:$AL$11, 0),
FALSE
)</f>
        <v>profile</v>
      </c>
    </row>
    <row r="141" spans="2:13" x14ac:dyDescent="0.2"/>
    <row r="142" spans="2:13" x14ac:dyDescent="0.2"/>
    <row r="143" spans="2:13" x14ac:dyDescent="0.2">
      <c r="C143" s="31" t="s">
        <v>200</v>
      </c>
    </row>
    <row r="144" spans="2:13" x14ac:dyDescent="0.2">
      <c r="B144" s="6" t="s">
        <v>205</v>
      </c>
      <c r="C144" s="43" t="s">
        <v>206</v>
      </c>
      <c r="D144" t="s">
        <v>247</v>
      </c>
      <c r="E144" s="9">
        <v>0.59043000000000001</v>
      </c>
      <c r="F144" s="13">
        <v>0.28817999999999999</v>
      </c>
      <c r="H144" s="9">
        <v>0.30225000000000002</v>
      </c>
      <c r="I144" s="13">
        <v>1E-3</v>
      </c>
      <c r="K144" s="45" t="str">
        <f>IFERROR(
IF(
$E144 &gt;= MAX(INDEX(summary!$G$144:$K$149,MATCH($C144,summary!$C$144:$C$149,0),)) - $F$4,
"High",
IF(
$E144 &lt;= MIN(INDEX(summary!$G$144:$K$149,MATCH($C144,summary!$C$144:$C$149,0),)) + $F$4,
"Low","")
),
IF(
1 - $E144 &lt;= MIN(INDEX(summary!$G$144:$K$149,MATCH($B144,summary!$B$144:$B$149,0),)) + $F$4,
"High",
IF(
1 - $E144 &gt;= MAX(INDEX(summary!$G$144:$K$149,MATCH($B144,summary!$B$144:$B$149,0),)) - $F$4,
"Low", "")
)
)</f>
        <v>High</v>
      </c>
      <c r="M144" s="20" t="str">
        <f>VLOOKUP($B144,
summary!$B:$AL,
MATCH($M$11, summary!$B$11:$AL$11, 0),
FALSE
)</f>
        <v>profile</v>
      </c>
    </row>
    <row r="145" spans="2:13" x14ac:dyDescent="0.2">
      <c r="B145" s="7" t="s">
        <v>201</v>
      </c>
      <c r="C145" s="44" t="s">
        <v>202</v>
      </c>
      <c r="D145" t="s">
        <v>247</v>
      </c>
      <c r="E145" s="12">
        <v>0.81915000000000004</v>
      </c>
      <c r="F145" s="14">
        <v>0.54125999999999996</v>
      </c>
      <c r="H145" s="12">
        <v>0.27789000000000003</v>
      </c>
      <c r="I145" s="14">
        <v>1E-3</v>
      </c>
      <c r="K145" s="45" t="str">
        <f>IFERROR(
IF(
$E145 &gt;= MAX(INDEX(summary!$G$144:$K$149,MATCH($C145,summary!$C$144:$C$149,0),)) - $F$4,
"High",
IF(
$E145 &lt;= MIN(INDEX(summary!$G$144:$K$149,MATCH($C145,summary!$C$144:$C$149,0),)) + $F$4,
"Low","")
),
IF(
1 - $E145 &lt;= MIN(INDEX(summary!$G$144:$K$149,MATCH($B145,summary!$B$144:$B$149,0),)) + $F$4,
"High",
IF(
1 - $E145 &gt;= MAX(INDEX(summary!$G$144:$K$149,MATCH($B145,summary!$B$144:$B$149,0),)) - $F$4,
"Low", "")
)
)</f>
        <v>High</v>
      </c>
      <c r="M145" s="21" t="str">
        <f>VLOOKUP($B145,
summary!$B:$AL,
MATCH($M$11, summary!$B$11:$AL$11, 0),
FALSE
)</f>
        <v>profile</v>
      </c>
    </row>
    <row r="146" spans="2:13" x14ac:dyDescent="0.2">
      <c r="B146" s="7" t="s">
        <v>211</v>
      </c>
      <c r="C146" s="44" t="s">
        <v>212</v>
      </c>
      <c r="D146" t="s">
        <v>247</v>
      </c>
      <c r="E146" s="12">
        <v>0.52127999999999997</v>
      </c>
      <c r="F146" s="14">
        <v>0.43473000000000001</v>
      </c>
      <c r="H146" s="12">
        <v>8.6550000000000002E-2</v>
      </c>
      <c r="I146" s="14">
        <v>2.8700000000000002E-3</v>
      </c>
      <c r="K146" s="45" t="str">
        <f>IFERROR(
IF(
$E146 &gt;= MAX(INDEX(summary!$G$144:$K$149,MATCH($C146,summary!$C$144:$C$149,0),)) - $F$4,
"High",
IF(
$E146 &lt;= MIN(INDEX(summary!$G$144:$K$149,MATCH($C146,summary!$C$144:$C$149,0),)) + $F$4,
"Low","")
),
IF(
1 - $E146 &lt;= MIN(INDEX(summary!$G$144:$K$149,MATCH($B146,summary!$B$144:$B$149,0),)) + $F$4,
"High",
IF(
1 - $E146 &gt;= MAX(INDEX(summary!$G$144:$K$149,MATCH($B146,summary!$B$144:$B$149,0),)) - $F$4,
"Low", "")
)
)</f>
        <v/>
      </c>
      <c r="M146" s="21" t="str">
        <f>VLOOKUP($B146,
summary!$B:$AL,
MATCH($M$11, summary!$B$11:$AL$11, 0),
FALSE
)</f>
        <v>profile</v>
      </c>
    </row>
    <row r="147" spans="2:13" x14ac:dyDescent="0.2">
      <c r="B147" s="7" t="s">
        <v>203</v>
      </c>
      <c r="C147" s="44" t="s">
        <v>204</v>
      </c>
      <c r="D147" t="s">
        <v>247</v>
      </c>
      <c r="E147" s="12">
        <v>0.55052999999999996</v>
      </c>
      <c r="F147" s="14">
        <v>0.47660000000000002</v>
      </c>
      <c r="H147" s="12">
        <v>7.3929999999999899E-2</v>
      </c>
      <c r="I147" s="14">
        <v>1.1509999999999999E-2</v>
      </c>
      <c r="K147" s="45" t="str">
        <f>IFERROR(
IF(
$E147 &gt;= MAX(INDEX(summary!$G$144:$K$149,MATCH($C147,summary!$C$144:$C$149,0),)) - $F$4,
"High",
IF(
$E147 &lt;= MIN(INDEX(summary!$G$144:$K$149,MATCH($C147,summary!$C$144:$C$149,0),)) + $F$4,
"Low","")
),
IF(
1 - $E147 &lt;= MIN(INDEX(summary!$G$144:$K$149,MATCH($B147,summary!$B$144:$B$149,0),)) + $F$4,
"High",
IF(
1 - $E147 &gt;= MAX(INDEX(summary!$G$144:$K$149,MATCH($B147,summary!$B$144:$B$149,0),)) - $F$4,
"Low", "")
)
)</f>
        <v/>
      </c>
      <c r="M147" s="21" t="str">
        <f>VLOOKUP($B147,
summary!$B:$AL,
MATCH($M$11, summary!$B$11:$AL$11, 0),
FALSE
)</f>
        <v>profile</v>
      </c>
    </row>
    <row r="148" spans="2:13" x14ac:dyDescent="0.2">
      <c r="B148" s="7" t="s">
        <v>209</v>
      </c>
      <c r="C148" s="44" t="s">
        <v>210</v>
      </c>
      <c r="D148" t="s">
        <v>247</v>
      </c>
      <c r="E148" s="12">
        <v>0.57181000000000004</v>
      </c>
      <c r="F148" s="14">
        <v>0.54125999999999996</v>
      </c>
      <c r="H148" s="12">
        <v>3.0550000000000101E-2</v>
      </c>
      <c r="I148" s="14">
        <v>0.31013000000000002</v>
      </c>
      <c r="K148" s="45" t="str">
        <f>IFERROR(
IF(
$E148 &gt;= MAX(INDEX(summary!$G$144:$K$149,MATCH($C148,summary!$C$144:$C$149,0),)) - $F$4,
"High",
IF(
$E148 &lt;= MIN(INDEX(summary!$G$144:$K$149,MATCH($C148,summary!$C$144:$C$149,0),)) + $F$4,
"Low","")
),
IF(
1 - $E148 &lt;= MIN(INDEX(summary!$G$144:$K$149,MATCH($B148,summary!$B$144:$B$149,0),)) + $F$4,
"High",
IF(
1 - $E148 &gt;= MAX(INDEX(summary!$G$144:$K$149,MATCH($B148,summary!$B$144:$B$149,0),)) - $F$4,
"Low", "")
)
)</f>
        <v/>
      </c>
      <c r="M148" s="21" t="str">
        <f>VLOOKUP($B148,
summary!$B:$AL,
MATCH($M$11, summary!$B$11:$AL$11, 0),
FALSE
)</f>
        <v>profile</v>
      </c>
    </row>
    <row r="149" spans="2:13" x14ac:dyDescent="0.2">
      <c r="B149" s="22" t="s">
        <v>207</v>
      </c>
      <c r="C149" s="42" t="s">
        <v>208</v>
      </c>
      <c r="D149" t="s">
        <v>247</v>
      </c>
      <c r="E149" s="38">
        <v>0.27128000000000002</v>
      </c>
      <c r="F149" s="39">
        <v>0.55296000000000001</v>
      </c>
      <c r="H149" s="38">
        <v>-0.28167999999999999</v>
      </c>
      <c r="I149" s="39">
        <v>1E-3</v>
      </c>
      <c r="K149" s="45" t="str">
        <f>IFERROR(
IF(
$E149 &gt;= MAX(INDEX(summary!$G$144:$K$149,MATCH($C149,summary!$C$144:$C$149,0),)) - $F$4,
"High",
IF(
$E149 &lt;= MIN(INDEX(summary!$G$144:$K$149,MATCH($C149,summary!$C$144:$C$149,0),)) + $F$4,
"Low","")
),
IF(
1 - $E149 &lt;= MIN(INDEX(summary!$G$144:$K$149,MATCH($B149,summary!$B$144:$B$149,0),)) + $F$4,
"High",
IF(
1 - $E149 &gt;= MAX(INDEX(summary!$G$144:$K$149,MATCH($B149,summary!$B$144:$B$149,0),)) - $F$4,
"Low", "")
)
)</f>
        <v>Low</v>
      </c>
      <c r="M149" s="33" t="str">
        <f>VLOOKUP($B149,
summary!$B:$AL,
MATCH($M$11, summary!$B$11:$AL$11, 0),
FALSE
)</f>
        <v>profile</v>
      </c>
    </row>
    <row r="150" spans="2:13" x14ac:dyDescent="0.2"/>
    <row r="151" spans="2:13" x14ac:dyDescent="0.2"/>
    <row r="152" spans="2:13" x14ac:dyDescent="0.2">
      <c r="C152" s="31" t="s">
        <v>213</v>
      </c>
    </row>
    <row r="153" spans="2:13" x14ac:dyDescent="0.2">
      <c r="B153" s="6" t="s">
        <v>224</v>
      </c>
      <c r="C153" s="43" t="s">
        <v>225</v>
      </c>
      <c r="D153" t="s">
        <v>247</v>
      </c>
      <c r="E153" s="9">
        <v>0.90159999999999996</v>
      </c>
      <c r="F153" s="13">
        <v>0.70074000000000003</v>
      </c>
      <c r="H153" s="9">
        <v>0.20086000000000001</v>
      </c>
      <c r="I153" s="13">
        <v>1E-3</v>
      </c>
      <c r="K153" s="45" t="str">
        <f>IFERROR(
IF(
$E153 &gt;= MAX(INDEX(summary!$G$153:$K$159,MATCH($C153,summary!$C$153:$C$159,0),)) - $F$4,
"High",
IF(
$E153 &lt;= MIN(INDEX(summary!$G$153:$K$159,MATCH($C153,summary!$C$153:$C$159,0),)) + $F$4,
"Low","")
),
IF(
1 - $E153 &lt;= MIN(INDEX(summary!$G$153:$K$159,MATCH($B153,summary!$B$153:$B$159,0),)) + $F$4,
"High",
IF(
1 - $E153 &gt;= MAX(INDEX(summary!$G$153:$K$159,MATCH($B153,summary!$B$153:$B$159,0),)) - $F$4,
"Low", "")
)
)</f>
        <v/>
      </c>
      <c r="M153" s="20" t="str">
        <f>VLOOKUP($B153,
summary!$B:$AL,
MATCH($M$11, summary!$B$11:$AL$11, 0),
FALSE
)</f>
        <v>profile</v>
      </c>
    </row>
    <row r="154" spans="2:13" x14ac:dyDescent="0.2">
      <c r="B154" s="7" t="s">
        <v>226</v>
      </c>
      <c r="C154" s="44" t="s">
        <v>227</v>
      </c>
      <c r="D154" t="s">
        <v>247</v>
      </c>
      <c r="E154" s="12">
        <v>0.43351000000000001</v>
      </c>
      <c r="F154" s="14">
        <v>0.34175</v>
      </c>
      <c r="H154" s="12">
        <v>9.1759999999999994E-2</v>
      </c>
      <c r="I154" s="14">
        <v>1.0300000000000001E-3</v>
      </c>
      <c r="K154" s="45" t="str">
        <f>IFERROR(
IF(
$E154 &gt;= MAX(INDEX(summary!$G$153:$K$159,MATCH($C154,summary!$C$153:$C$159,0),)) - $F$4,
"High",
IF(
$E154 &lt;= MIN(INDEX(summary!$G$153:$K$159,MATCH($C154,summary!$C$153:$C$159,0),)) + $F$4,
"Low","")
),
IF(
1 - $E154 &lt;= MIN(INDEX(summary!$G$153:$K$159,MATCH($B154,summary!$B$153:$B$159,0),)) + $F$4,
"High",
IF(
1 - $E154 &gt;= MAX(INDEX(summary!$G$153:$K$159,MATCH($B154,summary!$B$153:$B$159,0),)) - $F$4,
"Low", "")
)
)</f>
        <v/>
      </c>
      <c r="M154" s="21" t="str">
        <f>VLOOKUP($B154,
summary!$B:$AL,
MATCH($M$11, summary!$B$11:$AL$11, 0),
FALSE
)</f>
        <v>profile</v>
      </c>
    </row>
    <row r="155" spans="2:13" x14ac:dyDescent="0.2">
      <c r="B155" s="7" t="s">
        <v>216</v>
      </c>
      <c r="C155" s="44" t="s">
        <v>217</v>
      </c>
      <c r="D155" t="s">
        <v>247</v>
      </c>
      <c r="E155" s="12">
        <v>0.45745000000000002</v>
      </c>
      <c r="F155" s="14">
        <v>0.41932999999999998</v>
      </c>
      <c r="H155" s="12">
        <v>3.8120000000000001E-2</v>
      </c>
      <c r="I155" s="14">
        <v>0.19752</v>
      </c>
      <c r="K155" s="45" t="str">
        <f>IFERROR(
IF(
$E155 &gt;= MAX(INDEX(summary!$G$153:$K$159,MATCH($C155,summary!$C$153:$C$159,0),)) - $F$4,
"High",
IF(
$E155 &lt;= MIN(INDEX(summary!$G$153:$K$159,MATCH($C155,summary!$C$153:$C$159,0),)) + $F$4,
"Low","")
),
IF(
1 - $E155 &lt;= MIN(INDEX(summary!$G$153:$K$159,MATCH($B155,summary!$B$153:$B$159,0),)) + $F$4,
"High",
IF(
1 - $E155 &gt;= MAX(INDEX(summary!$G$153:$K$159,MATCH($B155,summary!$B$153:$B$159,0),)) - $F$4,
"Low", "")
)
)</f>
        <v>High</v>
      </c>
      <c r="M155" s="21" t="str">
        <f>VLOOKUP($B155,
summary!$B:$AL,
MATCH($M$11, summary!$B$11:$AL$11, 0),
FALSE
)</f>
        <v>profile</v>
      </c>
    </row>
    <row r="156" spans="2:13" x14ac:dyDescent="0.2">
      <c r="B156" s="7" t="s">
        <v>214</v>
      </c>
      <c r="C156" s="44" t="s">
        <v>215</v>
      </c>
      <c r="D156" t="s">
        <v>247</v>
      </c>
      <c r="E156" s="12">
        <v>0.29787000000000002</v>
      </c>
      <c r="F156" s="14">
        <v>0.29310000000000003</v>
      </c>
      <c r="H156" s="12">
        <v>4.7699999999999999E-3</v>
      </c>
      <c r="I156" s="14">
        <v>0.90441000000000005</v>
      </c>
      <c r="K156" s="45" t="str">
        <f>IFERROR(
IF(
$E156 &gt;= MAX(INDEX(summary!$G$153:$K$159,MATCH($C156,summary!$C$153:$C$159,0),)) - $F$4,
"High",
IF(
$E156 &lt;= MIN(INDEX(summary!$G$153:$K$159,MATCH($C156,summary!$C$153:$C$159,0),)) + $F$4,
"Low","")
),
IF(
1 - $E156 &lt;= MIN(INDEX(summary!$G$153:$K$159,MATCH($B156,summary!$B$153:$B$159,0),)) + $F$4,
"High",
IF(
1 - $E156 &gt;= MAX(INDEX(summary!$G$153:$K$159,MATCH($B156,summary!$B$153:$B$159,0),)) - $F$4,
"Low", "")
)
)</f>
        <v/>
      </c>
      <c r="M156" s="21" t="str">
        <f>VLOOKUP($B156,
summary!$B:$AL,
MATCH($M$11, summary!$B$11:$AL$11, 0),
FALSE
)</f>
        <v>profile</v>
      </c>
    </row>
    <row r="157" spans="2:13" x14ac:dyDescent="0.2">
      <c r="B157" s="7" t="s">
        <v>218</v>
      </c>
      <c r="C157" s="44" t="s">
        <v>219</v>
      </c>
      <c r="D157" t="s">
        <v>247</v>
      </c>
      <c r="E157" s="12">
        <v>0.24468000000000001</v>
      </c>
      <c r="F157" s="14">
        <v>0.28755999999999998</v>
      </c>
      <c r="H157" s="12">
        <v>-4.2880000000000001E-2</v>
      </c>
      <c r="I157" s="14">
        <v>0.10829999999999999</v>
      </c>
      <c r="K157" s="45" t="str">
        <f>IFERROR(
IF(
$E157 &gt;= MAX(INDEX(summary!$G$153:$K$159,MATCH($C157,summary!$C$153:$C$159,0),)) - $F$4,
"High",
IF(
$E157 &lt;= MIN(INDEX(summary!$G$153:$K$159,MATCH($C157,summary!$C$153:$C$159,0),)) + $F$4,
"Low","")
),
IF(
1 - $E157 &lt;= MIN(INDEX(summary!$G$153:$K$159,MATCH($B157,summary!$B$153:$B$159,0),)) + $F$4,
"High",
IF(
1 - $E157 &gt;= MAX(INDEX(summary!$G$153:$K$159,MATCH($B157,summary!$B$153:$B$159,0),)) - $F$4,
"Low", "")
)
)</f>
        <v/>
      </c>
      <c r="M157" s="21" t="str">
        <f>VLOOKUP($B157,
summary!$B:$AL,
MATCH($M$11, summary!$B$11:$AL$11, 0),
FALSE
)</f>
        <v>profile</v>
      </c>
    </row>
    <row r="158" spans="2:13" x14ac:dyDescent="0.2">
      <c r="B158" s="7" t="s">
        <v>220</v>
      </c>
      <c r="C158" s="44" t="s">
        <v>221</v>
      </c>
      <c r="D158" t="s">
        <v>247</v>
      </c>
      <c r="E158" s="12">
        <v>0.48137999999999997</v>
      </c>
      <c r="F158" s="14">
        <v>0.57943</v>
      </c>
      <c r="H158" s="12">
        <v>-9.8049999999999998E-2</v>
      </c>
      <c r="I158" s="14">
        <v>1E-3</v>
      </c>
      <c r="K158" s="45" t="str">
        <f>IFERROR(
IF(
$E158 &gt;= MAX(INDEX(summary!$G$153:$K$159,MATCH($C158,summary!$C$153:$C$159,0),)) - $F$4,
"High",
IF(
$E158 &lt;= MIN(INDEX(summary!$G$153:$K$159,MATCH($C158,summary!$C$153:$C$159,0),)) + $F$4,
"Low","")
),
IF(
1 - $E158 &lt;= MIN(INDEX(summary!$G$153:$K$159,MATCH($B158,summary!$B$153:$B$159,0),)) + $F$4,
"High",
IF(
1 - $E158 &gt;= MAX(INDEX(summary!$G$153:$K$159,MATCH($B158,summary!$B$153:$B$159,0),)) - $F$4,
"Low", "")
)
)</f>
        <v>Low</v>
      </c>
      <c r="M158" s="21" t="str">
        <f>VLOOKUP($B158,
summary!$B:$AL,
MATCH($M$11, summary!$B$11:$AL$11, 0),
FALSE
)</f>
        <v>profile</v>
      </c>
    </row>
    <row r="159" spans="2:13" x14ac:dyDescent="0.2">
      <c r="B159" s="22" t="s">
        <v>222</v>
      </c>
      <c r="C159" s="42" t="s">
        <v>223</v>
      </c>
      <c r="D159" t="s">
        <v>247</v>
      </c>
      <c r="E159" s="38">
        <v>3.1910000000000001E-2</v>
      </c>
      <c r="F159" s="39">
        <v>0.13053999999999999</v>
      </c>
      <c r="H159" s="38">
        <v>-9.8629999999999995E-2</v>
      </c>
      <c r="I159" s="39">
        <v>1E-3</v>
      </c>
      <c r="K159" s="45" t="str">
        <f>IFERROR(
IF(
$E159 &gt;= MAX(INDEX(summary!$G$153:$K$159,MATCH($C159,summary!$C$153:$C$159,0),)) - $F$4,
"High",
IF(
$E159 &lt;= MIN(INDEX(summary!$G$153:$K$159,MATCH($C159,summary!$C$153:$C$159,0),)) + $F$4,
"Low","")
),
IF(
1 - $E159 &lt;= MIN(INDEX(summary!$G$153:$K$159,MATCH($B159,summary!$B$153:$B$159,0),)) + $F$4,
"High",
IF(
1 - $E159 &gt;= MAX(INDEX(summary!$G$153:$K$159,MATCH($B159,summary!$B$153:$B$159,0),)) - $F$4,
"Low", "")
)
)</f>
        <v>Low</v>
      </c>
      <c r="M159" s="33" t="str">
        <f>VLOOKUP($B159,
summary!$B:$AL,
MATCH($M$11, summary!$B$11:$AL$11, 0),
FALSE
)</f>
        <v>profile</v>
      </c>
    </row>
    <row r="160" spans="2:13" x14ac:dyDescent="0.2"/>
  </sheetData>
  <conditionalFormatting sqref="C15:I26">
    <cfRule type="expression" dxfId="279" priority="140">
      <formula>OR(
AND(
$F$8 = 1, $F$7 = 1, $M15 = "polar", $H15 &gt;= $F$2 * 1
),
AND(
$F$8 = 1, $F$7 = 1, $M15 = "profile", $H15 &gt;= $F$3 * 1
),
AND(
$F$8 = 1, $F$7 = 2, $I15 &lt;= $F$5, $H15 &gt; 0
)
            )</formula>
    </cfRule>
    <cfRule type="expression" dxfId="278" priority="141">
      <formula>OR(
AND(
$F$8 = 0, $F$7 = 1, $M15 = "polar", $H15 &gt;= $F$2 * 1
),
AND(
$F$8 = 0, $F$7 = 1, $M15 = "profile", $H15 &gt;= $F$3 * 1
),
AND(
$F$8 = 0, $F$7 = 2, $I15 &lt;= $F$5, $H15 &gt; 0
)
            )</formula>
    </cfRule>
    <cfRule type="expression" dxfId="277" priority="142">
      <formula>OR(
AND(
$F$8 = 1, $F$7 = 1, $M15 = "polar", $H15 &lt;= $F$2 * -1
),
AND(
$F$8 = 1, $F$7 = 1, $M15 = "profile", $H15 &lt;= $F$3 * -1
),
AND(
$F$8 = 1, $F$7 = 2, $I15 &lt;= $F$5, $H15 &lt; 0
)
            )</formula>
    </cfRule>
    <cfRule type="expression" dxfId="276" priority="143">
      <formula>OR(
AND(
$F$8 = 0, $F$7 = 1, $M15 = "polar", $H15 &lt;= $F$2 * -1
),
AND(
$F$8 = 0, $F$7 = 1, $M15 = "profile", $H15 &lt;= $F$3 * -1
),
AND(
$F$8 = 0, $F$7 = 2, $I15 &lt;= $F$5, $H15 &lt; 0
)
            )</formula>
    </cfRule>
  </conditionalFormatting>
  <conditionalFormatting sqref="C30:I39">
    <cfRule type="expression" dxfId="275" priority="144">
      <formula>OR(
AND(
$F$8 = 1, $F$7 = 1, $M30 = "polar", $H30 &gt;= $F$2 * 1
),
AND(
$F$8 = 1, $F$7 = 1, $M30 = "profile", $H30 &gt;= $F$3 * 1
),
AND(
$F$8 = 1, $F$7 = 2, $I30 &lt;= $F$5, $H30 &gt; 0
)
            )</formula>
    </cfRule>
    <cfRule type="expression" dxfId="274" priority="145">
      <formula>OR(
AND(
$F$8 = 0, $F$7 = 1, $M30 = "polar", $H30 &gt;= $F$2 * 1
),
AND(
$F$8 = 0, $F$7 = 1, $M30 = "profile", $H30 &gt;= $F$3 * 1
),
AND(
$F$8 = 0, $F$7 = 2, $I30 &lt;= $F$5, $H30 &gt; 0
)
            )</formula>
    </cfRule>
    <cfRule type="expression" dxfId="273" priority="146">
      <formula>OR(
AND(
$F$8 = 1, $F$7 = 1, $M30 = "polar", $H30 &lt;= $F$2 * -1
),
AND(
$F$8 = 1, $F$7 = 1, $M30 = "profile", $H30 &lt;= $F$3 * -1
),
AND(
$F$8 = 1, $F$7 = 2, $I30 &lt;= $F$5, $H30 &lt; 0
)
            )</formula>
    </cfRule>
    <cfRule type="expression" dxfId="272" priority="147">
      <formula>OR(
AND(
$F$8 = 0, $F$7 = 1, $M30 = "polar", $H30 &lt;= $F$2 * -1
),
AND(
$F$8 = 0, $F$7 = 1, $M30 = "profile", $H30 &lt;= $F$3 * -1
),
AND(
$F$8 = 0, $F$7 = 2, $I30 &lt;= $F$5, $H30 &lt; 0
)
            )</formula>
    </cfRule>
  </conditionalFormatting>
  <conditionalFormatting sqref="C43:I52">
    <cfRule type="expression" dxfId="271" priority="148">
      <formula>OR(
AND(
$F$8 = 1, $F$7 = 1, $M43 = "polar", $H43 &gt;= $F$2 * 1
),
AND(
$F$8 = 1, $F$7 = 1, $M43 = "profile", $H43 &gt;= $F$3 * 1
),
AND(
$F$8 = 1, $F$7 = 2, $I43 &lt;= $F$5, $H43 &gt; 0
)
            )</formula>
    </cfRule>
    <cfRule type="expression" dxfId="270" priority="149">
      <formula>OR(
AND(
$F$8 = 0, $F$7 = 1, $M43 = "polar", $H43 &gt;= $F$2 * 1
),
AND(
$F$8 = 0, $F$7 = 1, $M43 = "profile", $H43 &gt;= $F$3 * 1
),
AND(
$F$8 = 0, $F$7 = 2, $I43 &lt;= $F$5, $H43 &gt; 0
)
            )</formula>
    </cfRule>
    <cfRule type="expression" dxfId="269" priority="150">
      <formula>OR(
AND(
$F$8 = 1, $F$7 = 1, $M43 = "polar", $H43 &lt;= $F$2 * -1
),
AND(
$F$8 = 1, $F$7 = 1, $M43 = "profile", $H43 &lt;= $F$3 * -1
),
AND(
$F$8 = 1, $F$7 = 2, $I43 &lt;= $F$5, $H43 &lt; 0
)
            )</formula>
    </cfRule>
    <cfRule type="expression" dxfId="268" priority="151">
      <formula>OR(
AND(
$F$8 = 0, $F$7 = 1, $M43 = "polar", $H43 &lt;= $F$2 * -1
),
AND(
$F$8 = 0, $F$7 = 1, $M43 = "profile", $H43 &lt;= $F$3 * -1
),
AND(
$F$8 = 0, $F$7 = 2, $I43 &lt;= $F$5, $H43 &lt; 0
)
            )</formula>
    </cfRule>
  </conditionalFormatting>
  <conditionalFormatting sqref="C56:I63">
    <cfRule type="expression" dxfId="267" priority="152">
      <formula>OR(
AND(
$F$8 = 1, $F$7 = 1, $M56 = "polar", $H56 &gt;= $F$2 * 1
),
AND(
$F$8 = 1, $F$7 = 1, $M56 = "profile", $H56 &gt;= $F$3 * 1
),
AND(
$F$8 = 1, $F$7 = 2, $I56 &lt;= $F$5, $H56 &gt; 0
)
            )</formula>
    </cfRule>
    <cfRule type="expression" dxfId="266" priority="153">
      <formula>OR(
AND(
$F$8 = 0, $F$7 = 1, $M56 = "polar", $H56 &gt;= $F$2 * 1
),
AND(
$F$8 = 0, $F$7 = 1, $M56 = "profile", $H56 &gt;= $F$3 * 1
),
AND(
$F$8 = 0, $F$7 = 2, $I56 &lt;= $F$5, $H56 &gt; 0
)
            )</formula>
    </cfRule>
    <cfRule type="expression" dxfId="265" priority="154">
      <formula>OR(
AND(
$F$8 = 1, $F$7 = 1, $M56 = "polar", $H56 &lt;= $F$2 * -1
),
AND(
$F$8 = 1, $F$7 = 1, $M56 = "profile", $H56 &lt;= $F$3 * -1
),
AND(
$F$8 = 1, $F$7 = 2, $I56 &lt;= $F$5, $H56 &lt; 0
)
            )</formula>
    </cfRule>
    <cfRule type="expression" dxfId="264" priority="155">
      <formula>OR(
AND(
$F$8 = 0, $F$7 = 1, $M56 = "polar", $H56 &lt;= $F$2 * -1
),
AND(
$F$8 = 0, $F$7 = 1, $M56 = "profile", $H56 &lt;= $F$3 * -1
),
AND(
$F$8 = 0, $F$7 = 2, $I56 &lt;= $F$5, $H56 &lt; 0
)
            )</formula>
    </cfRule>
  </conditionalFormatting>
  <conditionalFormatting sqref="C67:I73">
    <cfRule type="expression" dxfId="263" priority="156">
      <formula>OR(
AND(
$F$8 = 1, $F$7 = 1, $M67 = "polar", $H67 &gt;= $F$2 * 1
),
AND(
$F$8 = 1, $F$7 = 1, $M67 = "profile", $H67 &gt;= $F$3 * 1
),
AND(
$F$8 = 1, $F$7 = 2, $I67 &lt;= $F$5, $H67 &gt; 0
)
            )</formula>
    </cfRule>
    <cfRule type="expression" dxfId="262" priority="157">
      <formula>OR(
AND(
$F$8 = 0, $F$7 = 1, $M67 = "polar", $H67 &gt;= $F$2 * 1
),
AND(
$F$8 = 0, $F$7 = 1, $M67 = "profile", $H67 &gt;= $F$3 * 1
),
AND(
$F$8 = 0, $F$7 = 2, $I67 &lt;= $F$5, $H67 &gt; 0
)
            )</formula>
    </cfRule>
    <cfRule type="expression" dxfId="261" priority="158">
      <formula>OR(
AND(
$F$8 = 1, $F$7 = 1, $M67 = "polar", $H67 &lt;= $F$2 * -1
),
AND(
$F$8 = 1, $F$7 = 1, $M67 = "profile", $H67 &lt;= $F$3 * -1
),
AND(
$F$8 = 1, $F$7 = 2, $I67 &lt;= $F$5, $H67 &lt; 0
)
            )</formula>
    </cfRule>
    <cfRule type="expression" dxfId="260" priority="159">
      <formula>OR(
AND(
$F$8 = 0, $F$7 = 1, $M67 = "polar", $H67 &lt;= $F$2 * -1
),
AND(
$F$8 = 0, $F$7 = 1, $M67 = "profile", $H67 &lt;= $F$3 * -1
),
AND(
$F$8 = 0, $F$7 = 2, $I67 &lt;= $F$5, $H67 &lt; 0
)
            )</formula>
    </cfRule>
  </conditionalFormatting>
  <conditionalFormatting sqref="C77:I80">
    <cfRule type="expression" dxfId="259" priority="160">
      <formula>OR(
AND(
$F$8 = 1, $F$7 = 1, $M77 = "polar", $H77 &gt;= $F$2 * 1
),
AND(
$F$8 = 1, $F$7 = 1, $M77 = "profile", $H77 &gt;= $F$3 * 1
),
AND(
$F$8 = 1, $F$7 = 2, $I77 &lt;= $F$5, $H77 &gt; 0
)
            )</formula>
    </cfRule>
    <cfRule type="expression" dxfId="258" priority="161">
      <formula>OR(
AND(
$F$8 = 0, $F$7 = 1, $M77 = "polar", $H77 &gt;= $F$2 * 1
),
AND(
$F$8 = 0, $F$7 = 1, $M77 = "profile", $H77 &gt;= $F$3 * 1
),
AND(
$F$8 = 0, $F$7 = 2, $I77 &lt;= $F$5, $H77 &gt; 0
)
            )</formula>
    </cfRule>
    <cfRule type="expression" dxfId="257" priority="162">
      <formula>OR(
AND(
$F$8 = 1, $F$7 = 1, $M77 = "polar", $H77 &lt;= $F$2 * -1
),
AND(
$F$8 = 1, $F$7 = 1, $M77 = "profile", $H77 &lt;= $F$3 * -1
),
AND(
$F$8 = 1, $F$7 = 2, $I77 &lt;= $F$5, $H77 &lt; 0
)
            )</formula>
    </cfRule>
    <cfRule type="expression" dxfId="256" priority="163">
      <formula>OR(
AND(
$F$8 = 0, $F$7 = 1, $M77 = "polar", $H77 &lt;= $F$2 * -1
),
AND(
$F$8 = 0, $F$7 = 1, $M77 = "profile", $H77 &lt;= $F$3 * -1
),
AND(
$F$8 = 0, $F$7 = 2, $I77 &lt;= $F$5, $H77 &lt; 0
)
            )</formula>
    </cfRule>
  </conditionalFormatting>
  <conditionalFormatting sqref="C84:I91">
    <cfRule type="expression" dxfId="255" priority="164">
      <formula>OR(
AND(
$F$8 = 1, $F$7 = 1, $M84 = "polar", $H84 &gt;= $F$2 * 1
),
AND(
$F$8 = 1, $F$7 = 1, $M84 = "profile", $H84 &gt;= $F$3 * 1
),
AND(
$F$8 = 1, $F$7 = 2, $I84 &lt;= $F$5, $H84 &gt; 0
)
            )</formula>
    </cfRule>
    <cfRule type="expression" dxfId="254" priority="165">
      <formula>OR(
AND(
$F$8 = 0, $F$7 = 1, $M84 = "polar", $H84 &gt;= $F$2 * 1
),
AND(
$F$8 = 0, $F$7 = 1, $M84 = "profile", $H84 &gt;= $F$3 * 1
),
AND(
$F$8 = 0, $F$7 = 2, $I84 &lt;= $F$5, $H84 &gt; 0
)
            )</formula>
    </cfRule>
    <cfRule type="expression" dxfId="253" priority="166">
      <formula>OR(
AND(
$F$8 = 1, $F$7 = 1, $M84 = "polar", $H84 &lt;= $F$2 * -1
),
AND(
$F$8 = 1, $F$7 = 1, $M84 = "profile", $H84 &lt;= $F$3 * -1
),
AND(
$F$8 = 1, $F$7 = 2, $I84 &lt;= $F$5, $H84 &lt; 0
)
            )</formula>
    </cfRule>
    <cfRule type="expression" dxfId="252" priority="167">
      <formula>OR(
AND(
$F$8 = 0, $F$7 = 1, $M84 = "polar", $H84 &lt;= $F$2 * -1
),
AND(
$F$8 = 0, $F$7 = 1, $M84 = "profile", $H84 &lt;= $F$3 * -1
),
AND(
$F$8 = 0, $F$7 = 2, $I84 &lt;= $F$5, $H84 &lt; 0
)
            )</formula>
    </cfRule>
  </conditionalFormatting>
  <conditionalFormatting sqref="C95:I102">
    <cfRule type="expression" dxfId="251" priority="168">
      <formula>OR(
AND(
$F$8 = 1, $F$7 = 1, $M95 = "polar", $H95 &gt;= $F$2 * 1
),
AND(
$F$8 = 1, $F$7 = 1, $M95 = "profile", $H95 &gt;= $F$3 * 1
),
AND(
$F$8 = 1, $F$7 = 2, $I95 &lt;= $F$5, $H95 &gt; 0
)
            )</formula>
    </cfRule>
    <cfRule type="expression" dxfId="250" priority="169">
      <formula>OR(
AND(
$F$8 = 0, $F$7 = 1, $M95 = "polar", $H95 &gt;= $F$2 * 1
),
AND(
$F$8 = 0, $F$7 = 1, $M95 = "profile", $H95 &gt;= $F$3 * 1
),
AND(
$F$8 = 0, $F$7 = 2, $I95 &lt;= $F$5, $H95 &gt; 0
)
            )</formula>
    </cfRule>
    <cfRule type="expression" dxfId="249" priority="170">
      <formula>OR(
AND(
$F$8 = 1, $F$7 = 1, $M95 = "polar", $H95 &lt;= $F$2 * -1
),
AND(
$F$8 = 1, $F$7 = 1, $M95 = "profile", $H95 &lt;= $F$3 * -1
),
AND(
$F$8 = 1, $F$7 = 2, $I95 &lt;= $F$5, $H95 &lt; 0
)
            )</formula>
    </cfRule>
    <cfRule type="expression" dxfId="248" priority="171">
      <formula>OR(
AND(
$F$8 = 0, $F$7 = 1, $M95 = "polar", $H95 &lt;= $F$2 * -1
),
AND(
$F$8 = 0, $F$7 = 1, $M95 = "profile", $H95 &lt;= $F$3 * -1
),
AND(
$F$8 = 0, $F$7 = 2, $I95 &lt;= $F$5, $H95 &lt; 0
)
            )</formula>
    </cfRule>
  </conditionalFormatting>
  <conditionalFormatting sqref="C106:I112">
    <cfRule type="expression" dxfId="247" priority="172">
      <formula>OR(
AND(
$F$8 = 1, $F$7 = 1, $M106 = "polar", $H106 &gt;= $F$2 * 1
),
AND(
$F$8 = 1, $F$7 = 1, $M106 = "profile", $H106 &gt;= $F$3 * 1
),
AND(
$F$8 = 1, $F$7 = 2, $I106 &lt;= $F$5, $H106 &gt; 0
)
            )</formula>
    </cfRule>
    <cfRule type="expression" dxfId="246" priority="173">
      <formula>OR(
AND(
$F$8 = 0, $F$7 = 1, $M106 = "polar", $H106 &gt;= $F$2 * 1
),
AND(
$F$8 = 0, $F$7 = 1, $M106 = "profile", $H106 &gt;= $F$3 * 1
),
AND(
$F$8 = 0, $F$7 = 2, $I106 &lt;= $F$5, $H106 &gt; 0
)
            )</formula>
    </cfRule>
    <cfRule type="expression" dxfId="245" priority="174">
      <formula>OR(
AND(
$F$8 = 1, $F$7 = 1, $M106 = "polar", $H106 &lt;= $F$2 * -1
),
AND(
$F$8 = 1, $F$7 = 1, $M106 = "profile", $H106 &lt;= $F$3 * -1
),
AND(
$F$8 = 1, $F$7 = 2, $I106 &lt;= $F$5, $H106 &lt; 0
)
            )</formula>
    </cfRule>
    <cfRule type="expression" dxfId="244" priority="175">
      <formula>OR(
AND(
$F$8 = 0, $F$7 = 1, $M106 = "polar", $H106 &lt;= $F$2 * -1
),
AND(
$F$8 = 0, $F$7 = 1, $M106 = "profile", $H106 &lt;= $F$3 * -1
),
AND(
$F$8 = 0, $F$7 = 2, $I106 &lt;= $F$5, $H106 &lt; 0
)
            )</formula>
    </cfRule>
  </conditionalFormatting>
  <conditionalFormatting sqref="C116:I122">
    <cfRule type="expression" dxfId="243" priority="176">
      <formula>OR(
AND(
$F$8 = 1, $F$7 = 1, $M116 = "polar", $H116 &gt;= $F$2 * 1
),
AND(
$F$8 = 1, $F$7 = 1, $M116 = "profile", $H116 &gt;= $F$3 * 1
),
AND(
$F$8 = 1, $F$7 = 2, $I116 &lt;= $F$5, $H116 &gt; 0
)
            )</formula>
    </cfRule>
    <cfRule type="expression" dxfId="242" priority="177">
      <formula>OR(
AND(
$F$8 = 0, $F$7 = 1, $M116 = "polar", $H116 &gt;= $F$2 * 1
),
AND(
$F$8 = 0, $F$7 = 1, $M116 = "profile", $H116 &gt;= $F$3 * 1
),
AND(
$F$8 = 0, $F$7 = 2, $I116 &lt;= $F$5, $H116 &gt; 0
)
            )</formula>
    </cfRule>
    <cfRule type="expression" dxfId="241" priority="178">
      <formula>OR(
AND(
$F$8 = 1, $F$7 = 1, $M116 = "polar", $H116 &lt;= $F$2 * -1
),
AND(
$F$8 = 1, $F$7 = 1, $M116 = "profile", $H116 &lt;= $F$3 * -1
),
AND(
$F$8 = 1, $F$7 = 2, $I116 &lt;= $F$5, $H116 &lt; 0
)
            )</formula>
    </cfRule>
    <cfRule type="expression" dxfId="240" priority="179">
      <formula>OR(
AND(
$F$8 = 0, $F$7 = 1, $M116 = "polar", $H116 &lt;= $F$2 * -1
),
AND(
$F$8 = 0, $F$7 = 1, $M116 = "profile", $H116 &lt;= $F$3 * -1
),
AND(
$F$8 = 0, $F$7 = 2, $I116 &lt;= $F$5, $H116 &lt; 0
)
            )</formula>
    </cfRule>
  </conditionalFormatting>
  <conditionalFormatting sqref="C126:I131">
    <cfRule type="expression" dxfId="239" priority="180">
      <formula>OR(
AND(
$F$8 = 1, $F$7 = 1, $M126 = "polar", $H126 &gt;= $F$2 * 1
),
AND(
$F$8 = 1, $F$7 = 1, $M126 = "profile", $H126 &gt;= $F$3 * 1
),
AND(
$F$8 = 1, $F$7 = 2, $I126 &lt;= $F$5, $H126 &gt; 0
)
            )</formula>
    </cfRule>
    <cfRule type="expression" dxfId="238" priority="181">
      <formula>OR(
AND(
$F$8 = 0, $F$7 = 1, $M126 = "polar", $H126 &gt;= $F$2 * 1
),
AND(
$F$8 = 0, $F$7 = 1, $M126 = "profile", $H126 &gt;= $F$3 * 1
),
AND(
$F$8 = 0, $F$7 = 2, $I126 &lt;= $F$5, $H126 &gt; 0
)
            )</formula>
    </cfRule>
    <cfRule type="expression" dxfId="237" priority="182">
      <formula>OR(
AND(
$F$8 = 1, $F$7 = 1, $M126 = "polar", $H126 &lt;= $F$2 * -1
),
AND(
$F$8 = 1, $F$7 = 1, $M126 = "profile", $H126 &lt;= $F$3 * -1
),
AND(
$F$8 = 1, $F$7 = 2, $I126 &lt;= $F$5, $H126 &lt; 0
)
            )</formula>
    </cfRule>
    <cfRule type="expression" dxfId="236" priority="183">
      <formula>OR(
AND(
$F$8 = 0, $F$7 = 1, $M126 = "polar", $H126 &lt;= $F$2 * -1
),
AND(
$F$8 = 0, $F$7 = 1, $M126 = "profile", $H126 &lt;= $F$3 * -1
),
AND(
$F$8 = 0, $F$7 = 2, $I126 &lt;= $F$5, $H126 &lt; 0
)
            )</formula>
    </cfRule>
  </conditionalFormatting>
  <conditionalFormatting sqref="C135:I140">
    <cfRule type="expression" dxfId="235" priority="184">
      <formula>OR(
AND(
$F$8 = 1, $F$7 = 1, $M135 = "polar", $H135 &gt;= $F$2 * 1
),
AND(
$F$8 = 1, $F$7 = 1, $M135 = "profile", $H135 &gt;= $F$3 * 1
),
AND(
$F$8 = 1, $F$7 = 2, $I135 &lt;= $F$5, $H135 &gt; 0
)
            )</formula>
    </cfRule>
    <cfRule type="expression" dxfId="234" priority="185">
      <formula>OR(
AND(
$F$8 = 0, $F$7 = 1, $M135 = "polar", $H135 &gt;= $F$2 * 1
),
AND(
$F$8 = 0, $F$7 = 1, $M135 = "profile", $H135 &gt;= $F$3 * 1
),
AND(
$F$8 = 0, $F$7 = 2, $I135 &lt;= $F$5, $H135 &gt; 0
)
            )</formula>
    </cfRule>
    <cfRule type="expression" dxfId="233" priority="186">
      <formula>OR(
AND(
$F$8 = 1, $F$7 = 1, $M135 = "polar", $H135 &lt;= $F$2 * -1
),
AND(
$F$8 = 1, $F$7 = 1, $M135 = "profile", $H135 &lt;= $F$3 * -1
),
AND(
$F$8 = 1, $F$7 = 2, $I135 &lt;= $F$5, $H135 &lt; 0
)
            )</formula>
    </cfRule>
    <cfRule type="expression" dxfId="232" priority="187">
      <formula>OR(
AND(
$F$8 = 0, $F$7 = 1, $M135 = "polar", $H135 &lt;= $F$2 * -1
),
AND(
$F$8 = 0, $F$7 = 1, $M135 = "profile", $H135 &lt;= $F$3 * -1
),
AND(
$F$8 = 0, $F$7 = 2, $I135 &lt;= $F$5, $H135 &lt; 0
)
            )</formula>
    </cfRule>
  </conditionalFormatting>
  <conditionalFormatting sqref="C144:I149">
    <cfRule type="expression" dxfId="231" priority="188">
      <formula>OR(
AND(
$F$8 = 1, $F$7 = 1, $M144 = "polar", $H144 &gt;= $F$2 * 1
),
AND(
$F$8 = 1, $F$7 = 1, $M144 = "profile", $H144 &gt;= $F$3 * 1
),
AND(
$F$8 = 1, $F$7 = 2, $I144 &lt;= $F$5, $H144 &gt; 0
)
            )</formula>
    </cfRule>
    <cfRule type="expression" dxfId="230" priority="189">
      <formula>OR(
AND(
$F$8 = 0, $F$7 = 1, $M144 = "polar", $H144 &gt;= $F$2 * 1
),
AND(
$F$8 = 0, $F$7 = 1, $M144 = "profile", $H144 &gt;= $F$3 * 1
),
AND(
$F$8 = 0, $F$7 = 2, $I144 &lt;= $F$5, $H144 &gt; 0
)
            )</formula>
    </cfRule>
    <cfRule type="expression" dxfId="229" priority="190">
      <formula>OR(
AND(
$F$8 = 1, $F$7 = 1, $M144 = "polar", $H144 &lt;= $F$2 * -1
),
AND(
$F$8 = 1, $F$7 = 1, $M144 = "profile", $H144 &lt;= $F$3 * -1
),
AND(
$F$8 = 1, $F$7 = 2, $I144 &lt;= $F$5, $H144 &lt; 0
)
            )</formula>
    </cfRule>
    <cfRule type="expression" dxfId="228" priority="191">
      <formula>OR(
AND(
$F$8 = 0, $F$7 = 1, $M144 = "polar", $H144 &lt;= $F$2 * -1
),
AND(
$F$8 = 0, $F$7 = 1, $M144 = "profile", $H144 &lt;= $F$3 * -1
),
AND(
$F$8 = 0, $F$7 = 2, $I144 &lt;= $F$5, $H144 &lt; 0
)
            )</formula>
    </cfRule>
  </conditionalFormatting>
  <conditionalFormatting sqref="C153:I159">
    <cfRule type="expression" dxfId="227" priority="192">
      <formula>OR(
AND(
$F$8 = 1, $F$7 = 1, $M153 = "polar", $H153 &gt;= $F$2 * 1
),
AND(
$F$8 = 1, $F$7 = 1, $M153 = "profile", $H153 &gt;= $F$3 * 1
),
AND(
$F$8 = 1, $F$7 = 2, $I153 &lt;= $F$5, $H153 &gt; 0
)
            )</formula>
    </cfRule>
    <cfRule type="expression" dxfId="226" priority="193">
      <formula>OR(
AND(
$F$8 = 0, $F$7 = 1, $M153 = "polar", $H153 &gt;= $F$2 * 1
),
AND(
$F$8 = 0, $F$7 = 1, $M153 = "profile", $H153 &gt;= $F$3 * 1
),
AND(
$F$8 = 0, $F$7 = 2, $I153 &lt;= $F$5, $H153 &gt; 0
)
            )</formula>
    </cfRule>
    <cfRule type="expression" dxfId="225" priority="194">
      <formula>OR(
AND(
$F$8 = 1, $F$7 = 1, $M153 = "polar", $H153 &lt;= $F$2 * -1
),
AND(
$F$8 = 1, $F$7 = 1, $M153 = "profile", $H153 &lt;= $F$3 * -1
),
AND(
$F$8 = 1, $F$7 = 2, $I153 &lt;= $F$5, $H153 &lt; 0
)
            )</formula>
    </cfRule>
    <cfRule type="expression" dxfId="224" priority="195">
      <formula>OR(
AND(
$F$8 = 0, $F$7 = 1, $M153 = "polar", $H153 &lt;= $F$2 * -1
),
AND(
$F$8 = 0, $F$7 = 1, $M153 = "profile", $H153 &lt;= $F$3 * -1
),
AND(
$F$8 = 0, $F$7 = 2, $I153 &lt;= $F$5, $H153 &lt; 0
)
            )</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60"/>
  <sheetViews>
    <sheetView showGridLines="0" workbookViewId="0">
      <pane xSplit="3" ySplit="13" topLeftCell="D14" activePane="bottomRight" state="frozen"/>
      <selection pane="topRight"/>
      <selection pane="bottomLeft"/>
      <selection pane="bottomRight" activeCell="A161" sqref="A161:XFD1048576"/>
    </sheetView>
  </sheetViews>
  <sheetFormatPr baseColWidth="10" defaultColWidth="0" defaultRowHeight="15" zeroHeight="1" outlineLevelRow="1" x14ac:dyDescent="0.2"/>
  <cols>
    <col min="1" max="1" width="1.6640625" customWidth="1"/>
    <col min="2" max="2" width="9.1640625" hidden="1" customWidth="1"/>
    <col min="3" max="3" width="75.6640625" customWidth="1"/>
    <col min="4" max="4" width="9.1640625" hidden="1" customWidth="1"/>
    <col min="5" max="6" width="7.6640625" customWidth="1"/>
    <col min="7" max="7" width="1.6640625" customWidth="1"/>
    <col min="8" max="9" width="7.6640625" customWidth="1"/>
    <col min="10" max="10" width="1.6640625" customWidth="1"/>
    <col min="11" max="11" width="7.6640625" customWidth="1"/>
    <col min="12" max="12" width="1.6640625" customWidth="1"/>
    <col min="13" max="13" width="9.1640625" hidden="1" customWidth="1"/>
    <col min="14" max="14" width="1.6640625" customWidth="1"/>
    <col min="15" max="15" width="10.83203125" customWidth="1"/>
    <col min="16" max="16384" width="10.83203125" hidden="1"/>
  </cols>
  <sheetData>
    <row r="1" spans="2:13" x14ac:dyDescent="0.2"/>
    <row r="2" spans="2:13" hidden="1" outlineLevel="1" x14ac:dyDescent="0.2">
      <c r="E2" s="23" t="s">
        <v>241</v>
      </c>
      <c r="F2" s="27">
        <f>summary!$H$2 - 0.05</f>
        <v>0.15000000000000002</v>
      </c>
    </row>
    <row r="3" spans="2:13" hidden="1" outlineLevel="1" x14ac:dyDescent="0.2">
      <c r="E3" s="19" t="s">
        <v>242</v>
      </c>
      <c r="F3" s="26">
        <f>summary!$H$3 - 0.05</f>
        <v>9.9999999999999992E-2</v>
      </c>
    </row>
    <row r="4" spans="2:13" hidden="1" outlineLevel="1" x14ac:dyDescent="0.2">
      <c r="E4" s="19" t="s">
        <v>243</v>
      </c>
      <c r="F4" s="26">
        <f>summary!$H$4 / 10</f>
        <v>5.0000000000000001E-3</v>
      </c>
    </row>
    <row r="5" spans="2:13" hidden="1" outlineLevel="1" x14ac:dyDescent="0.2">
      <c r="E5" s="19" t="s">
        <v>238</v>
      </c>
      <c r="F5" s="26">
        <f>summary!$H$5</f>
        <v>0.1</v>
      </c>
    </row>
    <row r="6" spans="2:13" hidden="1" outlineLevel="1" x14ac:dyDescent="0.2">
      <c r="E6" s="19" t="s">
        <v>239</v>
      </c>
      <c r="F6" s="26">
        <f>summary!$H$6</f>
        <v>0.1</v>
      </c>
    </row>
    <row r="7" spans="2:13" hidden="1" outlineLevel="1" x14ac:dyDescent="0.2">
      <c r="E7" s="19" t="s">
        <v>240</v>
      </c>
      <c r="F7" s="26">
        <f>summary!$H$7</f>
        <v>1</v>
      </c>
    </row>
    <row r="8" spans="2:13" hidden="1" outlineLevel="1" x14ac:dyDescent="0.2">
      <c r="E8" s="11" t="s">
        <v>244</v>
      </c>
      <c r="F8" s="1">
        <f>summary!$H$8</f>
        <v>0</v>
      </c>
    </row>
    <row r="9" spans="2:13" ht="0" hidden="1" customHeight="1" outlineLevel="1" x14ac:dyDescent="0.2"/>
    <row r="10" spans="2:13" collapsed="1" x14ac:dyDescent="0.2"/>
    <row r="11" spans="2:13" ht="24" x14ac:dyDescent="0.3">
      <c r="C11" s="32" t="str">
        <f>TRIM(summary!H11) &amp; " (" &amp; TRIM(summary!C11) &amp; ")"</f>
        <v>Seg 2 (Solution - LDA_opt_kmeans_A5_reordered)</v>
      </c>
      <c r="E11" s="34" t="str">
        <f>TRIM(summary!H11)</f>
        <v>Seg 2</v>
      </c>
      <c r="F11" s="34" t="s">
        <v>248</v>
      </c>
      <c r="G11" s="34" t="s">
        <v>231</v>
      </c>
      <c r="H11" s="34" t="s">
        <v>239</v>
      </c>
      <c r="I11" s="34" t="s">
        <v>238</v>
      </c>
      <c r="J11" s="34" t="s">
        <v>231</v>
      </c>
      <c r="K11" s="34" t="s">
        <v>231</v>
      </c>
      <c r="L11" s="34" t="s">
        <v>231</v>
      </c>
      <c r="M11" s="34" t="s">
        <v>240</v>
      </c>
    </row>
    <row r="12" spans="2:13" x14ac:dyDescent="0.2">
      <c r="E12" s="25">
        <v>420</v>
      </c>
      <c r="F12" s="28">
        <v>1580</v>
      </c>
    </row>
    <row r="13" spans="2:13" x14ac:dyDescent="0.2">
      <c r="E13" s="3">
        <v>0.21</v>
      </c>
      <c r="F13" s="4">
        <v>0.79</v>
      </c>
    </row>
    <row r="14" spans="2:13" x14ac:dyDescent="0.2">
      <c r="C14" s="31" t="s">
        <v>0</v>
      </c>
    </row>
    <row r="15" spans="2:13" x14ac:dyDescent="0.2">
      <c r="B15" s="6" t="s">
        <v>11</v>
      </c>
      <c r="C15" s="43" t="s">
        <v>12</v>
      </c>
      <c r="D15" t="s">
        <v>247</v>
      </c>
      <c r="E15" s="9">
        <v>0.80713999999999997</v>
      </c>
      <c r="F15" s="13">
        <v>0.65695999999999999</v>
      </c>
      <c r="H15" s="9">
        <v>0.15018000000000001</v>
      </c>
      <c r="I15" s="13">
        <v>1E-3</v>
      </c>
      <c r="K15" s="45" t="str">
        <f>IFERROR(
IF(
$E15 &gt;= MAX(INDEX(summary!$G$15:$K$26,MATCH($C15,summary!$C$15:$C$26,0),)) - $F$4,
"High",
IF(
$E15 &lt;= MIN(INDEX(summary!$G$15:$K$26,MATCH($C15,summary!$C$15:$C$26,0),)) + $F$4,
"Low","")
),
IF(
1 - $E15 &lt;= MIN(INDEX(summary!$G$15:$K$26,MATCH($B15,summary!$B$15:$B$26,0),)) + $F$4,
"High",
IF(
1 - $E15 &gt;= MAX(INDEX(summary!$G$15:$K$26,MATCH($B15,summary!$B$15:$B$26,0),)) - $F$4,
"Low", "")
)
)</f>
        <v>High</v>
      </c>
      <c r="M15" s="20" t="str">
        <f>VLOOKUP($B15,
summary!$B:$AL,
MATCH($M$11, summary!$B$11:$AL$11, 0),
FALSE
)</f>
        <v>polar</v>
      </c>
    </row>
    <row r="16" spans="2:13" x14ac:dyDescent="0.2">
      <c r="B16" s="7" t="s">
        <v>9</v>
      </c>
      <c r="C16" s="44" t="s">
        <v>10</v>
      </c>
      <c r="D16" t="s">
        <v>247</v>
      </c>
      <c r="E16" s="12">
        <v>0.69047999999999998</v>
      </c>
      <c r="F16" s="14">
        <v>0.56962000000000002</v>
      </c>
      <c r="H16" s="12">
        <v>0.12086</v>
      </c>
      <c r="I16" s="14">
        <v>1E-3</v>
      </c>
      <c r="K16" s="45" t="str">
        <f>IFERROR(
IF(
$E16 &gt;= MAX(INDEX(summary!$G$15:$K$26,MATCH($C16,summary!$C$15:$C$26,0),)) - $F$4,
"High",
IF(
$E16 &lt;= MIN(INDEX(summary!$G$15:$K$26,MATCH($C16,summary!$C$15:$C$26,0),)) + $F$4,
"Low","")
),
IF(
1 - $E16 &lt;= MIN(INDEX(summary!$G$15:$K$26,MATCH($B16,summary!$B$15:$B$26,0),)) + $F$4,
"High",
IF(
1 - $E16 &gt;= MAX(INDEX(summary!$G$15:$K$26,MATCH($B16,summary!$B$15:$B$26,0),)) - $F$4,
"Low", "")
)
)</f>
        <v/>
      </c>
      <c r="M16" s="21" t="str">
        <f>VLOOKUP($B16,
summary!$B:$AL,
MATCH($M$11, summary!$B$11:$AL$11, 0),
FALSE
)</f>
        <v>polar</v>
      </c>
    </row>
    <row r="17" spans="2:13" x14ac:dyDescent="0.2">
      <c r="B17" s="7" t="s">
        <v>15</v>
      </c>
      <c r="C17" s="44" t="s">
        <v>16</v>
      </c>
      <c r="D17" t="s">
        <v>247</v>
      </c>
      <c r="E17" s="12">
        <v>0.46905000000000002</v>
      </c>
      <c r="F17" s="14">
        <v>0.3538</v>
      </c>
      <c r="H17" s="12">
        <v>0.11525000000000001</v>
      </c>
      <c r="I17" s="14">
        <v>1E-3</v>
      </c>
      <c r="K17" s="45" t="str">
        <f>IFERROR(
IF(
$E17 &gt;= MAX(INDEX(summary!$G$15:$K$26,MATCH($C17,summary!$C$15:$C$26,0),)) - $F$4,
"High",
IF(
$E17 &lt;= MIN(INDEX(summary!$G$15:$K$26,MATCH($C17,summary!$C$15:$C$26,0),)) + $F$4,
"Low","")
),
IF(
1 - $E17 &lt;= MIN(INDEX(summary!$G$15:$K$26,MATCH($B17,summary!$B$15:$B$26,0),)) + $F$4,
"High",
IF(
1 - $E17 &gt;= MAX(INDEX(summary!$G$15:$K$26,MATCH($B17,summary!$B$15:$B$26,0),)) - $F$4,
"Low", "")
)
)</f>
        <v/>
      </c>
      <c r="M17" s="21" t="str">
        <f>VLOOKUP($B17,
summary!$B:$AL,
MATCH($M$11, summary!$B$11:$AL$11, 0),
FALSE
)</f>
        <v>polar</v>
      </c>
    </row>
    <row r="18" spans="2:13" x14ac:dyDescent="0.2">
      <c r="B18" s="7" t="s">
        <v>17</v>
      </c>
      <c r="C18" s="44" t="s">
        <v>18</v>
      </c>
      <c r="D18" t="s">
        <v>247</v>
      </c>
      <c r="E18" s="12">
        <v>0.66905000000000003</v>
      </c>
      <c r="F18" s="14">
        <v>0.57089000000000001</v>
      </c>
      <c r="H18" s="12">
        <v>9.8159999999999997E-2</v>
      </c>
      <c r="I18" s="14">
        <v>1E-3</v>
      </c>
      <c r="K18" s="45" t="str">
        <f>IFERROR(
IF(
$E18 &gt;= MAX(INDEX(summary!$G$15:$K$26,MATCH($C18,summary!$C$15:$C$26,0),)) - $F$4,
"High",
IF(
$E18 &lt;= MIN(INDEX(summary!$G$15:$K$26,MATCH($C18,summary!$C$15:$C$26,0),)) + $F$4,
"Low","")
),
IF(
1 - $E18 &lt;= MIN(INDEX(summary!$G$15:$K$26,MATCH($B18,summary!$B$15:$B$26,0),)) + $F$4,
"High",
IF(
1 - $E18 &gt;= MAX(INDEX(summary!$G$15:$K$26,MATCH($B18,summary!$B$15:$B$26,0),)) - $F$4,
"Low", "")
)
)</f>
        <v/>
      </c>
      <c r="M18" s="21" t="str">
        <f>VLOOKUP($B18,
summary!$B:$AL,
MATCH($M$11, summary!$B$11:$AL$11, 0),
FALSE
)</f>
        <v>polar</v>
      </c>
    </row>
    <row r="19" spans="2:13" x14ac:dyDescent="0.2">
      <c r="B19" s="7" t="s">
        <v>3</v>
      </c>
      <c r="C19" s="44" t="s">
        <v>4</v>
      </c>
      <c r="D19" t="s">
        <v>247</v>
      </c>
      <c r="E19" s="12">
        <v>0.71667000000000003</v>
      </c>
      <c r="F19" s="14">
        <v>0.63797000000000004</v>
      </c>
      <c r="H19" s="12">
        <v>7.8700000000000006E-2</v>
      </c>
      <c r="I19" s="14">
        <v>3.1099999999999999E-3</v>
      </c>
      <c r="K19" s="45" t="str">
        <f>IFERROR(
IF(
$E19 &gt;= MAX(INDEX(summary!$G$15:$K$26,MATCH($C19,summary!$C$15:$C$26,0),)) - $F$4,
"High",
IF(
$E19 &lt;= MIN(INDEX(summary!$G$15:$K$26,MATCH($C19,summary!$C$15:$C$26,0),)) + $F$4,
"Low","")
),
IF(
1 - $E19 &lt;= MIN(INDEX(summary!$G$15:$K$26,MATCH($B19,summary!$B$15:$B$26,0),)) + $F$4,
"High",
IF(
1 - $E19 &gt;= MAX(INDEX(summary!$G$15:$K$26,MATCH($B19,summary!$B$15:$B$26,0),)) - $F$4,
"Low", "")
)
)</f>
        <v/>
      </c>
      <c r="M19" s="21" t="str">
        <f>VLOOKUP($B19,
summary!$B:$AL,
MATCH($M$11, summary!$B$11:$AL$11, 0),
FALSE
)</f>
        <v>polar</v>
      </c>
    </row>
    <row r="20" spans="2:13" x14ac:dyDescent="0.2">
      <c r="B20" s="7" t="s">
        <v>1</v>
      </c>
      <c r="C20" s="44" t="s">
        <v>2</v>
      </c>
      <c r="D20" t="s">
        <v>247</v>
      </c>
      <c r="E20" s="12">
        <v>0.47381000000000001</v>
      </c>
      <c r="F20" s="14">
        <v>0.49493999999999999</v>
      </c>
      <c r="H20" s="12">
        <v>-2.1129999999999999E-2</v>
      </c>
      <c r="I20" s="14">
        <v>0.47466000000000003</v>
      </c>
      <c r="K20" s="45" t="str">
        <f>IFERROR(
IF(
$E20 &gt;= MAX(INDEX(summary!$G$15:$K$26,MATCH($C20,summary!$C$15:$C$26,0),)) - $F$4,
"High",
IF(
$E20 &lt;= MIN(INDEX(summary!$G$15:$K$26,MATCH($C20,summary!$C$15:$C$26,0),)) + $F$4,
"Low","")
),
IF(
1 - $E20 &lt;= MIN(INDEX(summary!$G$15:$K$26,MATCH($B20,summary!$B$15:$B$26,0),)) + $F$4,
"High",
IF(
1 - $E20 &gt;= MAX(INDEX(summary!$G$15:$K$26,MATCH($B20,summary!$B$15:$B$26,0),)) - $F$4,
"Low", "")
)
)</f>
        <v/>
      </c>
      <c r="M20" s="21" t="str">
        <f>VLOOKUP($B20,
summary!$B:$AL,
MATCH($M$11, summary!$B$11:$AL$11, 0),
FALSE
)</f>
        <v>polar</v>
      </c>
    </row>
    <row r="21" spans="2:13" x14ac:dyDescent="0.2">
      <c r="B21" s="7" t="s">
        <v>23</v>
      </c>
      <c r="C21" s="44" t="s">
        <v>24</v>
      </c>
      <c r="D21" t="s">
        <v>247</v>
      </c>
      <c r="E21" s="12">
        <v>0.31190000000000001</v>
      </c>
      <c r="F21" s="14">
        <v>0.34747</v>
      </c>
      <c r="H21" s="12">
        <v>-3.5569999999999997E-2</v>
      </c>
      <c r="I21" s="14">
        <v>0.19034000000000001</v>
      </c>
      <c r="K21" s="45" t="str">
        <f>IFERROR(
IF(
$E21 &gt;= MAX(INDEX(summary!$G$15:$K$26,MATCH($C21,summary!$C$15:$C$26,0),)) - $F$4,
"High",
IF(
$E21 &lt;= MIN(INDEX(summary!$G$15:$K$26,MATCH($C21,summary!$C$15:$C$26,0),)) + $F$4,
"Low","")
),
IF(
1 - $E21 &lt;= MIN(INDEX(summary!$G$15:$K$26,MATCH($B21,summary!$B$15:$B$26,0),)) + $F$4,
"High",
IF(
1 - $E21 &gt;= MAX(INDEX(summary!$G$15:$K$26,MATCH($B21,summary!$B$15:$B$26,0),)) - $F$4,
"Low", "")
)
)</f>
        <v/>
      </c>
      <c r="M21" s="21" t="str">
        <f>VLOOKUP($B21,
summary!$B:$AL,
MATCH($M$11, summary!$B$11:$AL$11, 0),
FALSE
)</f>
        <v>polar</v>
      </c>
    </row>
    <row r="22" spans="2:13" x14ac:dyDescent="0.2">
      <c r="B22" s="7" t="s">
        <v>5</v>
      </c>
      <c r="C22" s="44" t="s">
        <v>6</v>
      </c>
      <c r="D22" t="s">
        <v>247</v>
      </c>
      <c r="E22" s="12">
        <v>0.32618999999999998</v>
      </c>
      <c r="F22" s="14">
        <v>0.36519000000000001</v>
      </c>
      <c r="H22" s="12">
        <v>-3.9E-2</v>
      </c>
      <c r="I22" s="14">
        <v>0.15404000000000001</v>
      </c>
      <c r="K22" s="45" t="str">
        <f>IFERROR(
IF(
$E22 &gt;= MAX(INDEX(summary!$G$15:$K$26,MATCH($C22,summary!$C$15:$C$26,0),)) - $F$4,
"High",
IF(
$E22 &lt;= MIN(INDEX(summary!$G$15:$K$26,MATCH($C22,summary!$C$15:$C$26,0),)) + $F$4,
"Low","")
),
IF(
1 - $E22 &lt;= MIN(INDEX(summary!$G$15:$K$26,MATCH($B22,summary!$B$15:$B$26,0),)) + $F$4,
"High",
IF(
1 - $E22 &gt;= MAX(INDEX(summary!$G$15:$K$26,MATCH($B22,summary!$B$15:$B$26,0),)) - $F$4,
"Low", "")
)
)</f>
        <v/>
      </c>
      <c r="M22" s="21" t="str">
        <f>VLOOKUP($B22,
summary!$B:$AL,
MATCH($M$11, summary!$B$11:$AL$11, 0),
FALSE
)</f>
        <v>polar</v>
      </c>
    </row>
    <row r="23" spans="2:13" x14ac:dyDescent="0.2">
      <c r="B23" s="7" t="s">
        <v>7</v>
      </c>
      <c r="C23" s="44" t="s">
        <v>8</v>
      </c>
      <c r="D23" t="s">
        <v>247</v>
      </c>
      <c r="E23" s="12">
        <v>0.47619</v>
      </c>
      <c r="F23" s="14">
        <v>0.56076000000000004</v>
      </c>
      <c r="H23" s="12">
        <v>-8.4570000000000006E-2</v>
      </c>
      <c r="I23" s="14">
        <v>2.3900000000000002E-3</v>
      </c>
      <c r="K23" s="45" t="str">
        <f>IFERROR(
IF(
$E23 &gt;= MAX(INDEX(summary!$G$15:$K$26,MATCH($C23,summary!$C$15:$C$26,0),)) - $F$4,
"High",
IF(
$E23 &lt;= MIN(INDEX(summary!$G$15:$K$26,MATCH($C23,summary!$C$15:$C$26,0),)) + $F$4,
"Low","")
),
IF(
1 - $E23 &lt;= MIN(INDEX(summary!$G$15:$K$26,MATCH($B23,summary!$B$15:$B$26,0),)) + $F$4,
"High",
IF(
1 - $E23 &gt;= MAX(INDEX(summary!$G$15:$K$26,MATCH($B23,summary!$B$15:$B$26,0),)) - $F$4,
"Low", "")
)
)</f>
        <v/>
      </c>
      <c r="M23" s="21" t="str">
        <f>VLOOKUP($B23,
summary!$B:$AL,
MATCH($M$11, summary!$B$11:$AL$11, 0),
FALSE
)</f>
        <v>polar</v>
      </c>
    </row>
    <row r="24" spans="2:13" x14ac:dyDescent="0.2">
      <c r="B24" s="7" t="s">
        <v>21</v>
      </c>
      <c r="C24" s="44" t="s">
        <v>22</v>
      </c>
      <c r="D24" t="s">
        <v>247</v>
      </c>
      <c r="E24" s="12">
        <v>0.25237999999999999</v>
      </c>
      <c r="F24" s="14">
        <v>0.41203000000000001</v>
      </c>
      <c r="H24" s="12">
        <v>-0.15964999999999999</v>
      </c>
      <c r="I24" s="14">
        <v>1E-3</v>
      </c>
      <c r="K24" s="45" t="str">
        <f>IFERROR(
IF(
$E24 &gt;= MAX(INDEX(summary!$G$15:$K$26,MATCH($C24,summary!$C$15:$C$26,0),)) - $F$4,
"High",
IF(
$E24 &lt;= MIN(INDEX(summary!$G$15:$K$26,MATCH($C24,summary!$C$15:$C$26,0),)) + $F$4,
"Low","")
),
IF(
1 - $E24 &lt;= MIN(INDEX(summary!$G$15:$K$26,MATCH($B24,summary!$B$15:$B$26,0),)) + $F$4,
"High",
IF(
1 - $E24 &gt;= MAX(INDEX(summary!$G$15:$K$26,MATCH($B24,summary!$B$15:$B$26,0),)) - $F$4,
"Low", "")
)
)</f>
        <v/>
      </c>
      <c r="M24" s="21" t="str">
        <f>VLOOKUP($B24,
summary!$B:$AL,
MATCH($M$11, summary!$B$11:$AL$11, 0),
FALSE
)</f>
        <v>polar</v>
      </c>
    </row>
    <row r="25" spans="2:13" x14ac:dyDescent="0.2">
      <c r="B25" s="7" t="s">
        <v>13</v>
      </c>
      <c r="C25" s="44" t="s">
        <v>14</v>
      </c>
      <c r="D25" t="s">
        <v>247</v>
      </c>
      <c r="E25" s="12">
        <v>0.26667000000000002</v>
      </c>
      <c r="F25" s="14">
        <v>0.52088999999999996</v>
      </c>
      <c r="H25" s="12">
        <v>-0.25422</v>
      </c>
      <c r="I25" s="14">
        <v>1E-3</v>
      </c>
      <c r="K25" s="45" t="str">
        <f>IFERROR(
IF(
$E25 &gt;= MAX(INDEX(summary!$G$15:$K$26,MATCH($C25,summary!$C$15:$C$26,0),)) - $F$4,
"High",
IF(
$E25 &lt;= MIN(INDEX(summary!$G$15:$K$26,MATCH($C25,summary!$C$15:$C$26,0),)) + $F$4,
"Low","")
),
IF(
1 - $E25 &lt;= MIN(INDEX(summary!$G$15:$K$26,MATCH($B25,summary!$B$15:$B$26,0),)) + $F$4,
"High",
IF(
1 - $E25 &gt;= MAX(INDEX(summary!$G$15:$K$26,MATCH($B25,summary!$B$15:$B$26,0),)) - $F$4,
"Low", "")
)
)</f>
        <v/>
      </c>
      <c r="M25" s="21" t="str">
        <f>VLOOKUP($B25,
summary!$B:$AL,
MATCH($M$11, summary!$B$11:$AL$11, 0),
FALSE
)</f>
        <v>polar</v>
      </c>
    </row>
    <row r="26" spans="2:13" x14ac:dyDescent="0.2">
      <c r="B26" s="22" t="s">
        <v>19</v>
      </c>
      <c r="C26" s="42" t="s">
        <v>20</v>
      </c>
      <c r="D26" t="s">
        <v>247</v>
      </c>
      <c r="E26" s="38">
        <v>0.12381</v>
      </c>
      <c r="F26" s="39">
        <v>0.53924000000000005</v>
      </c>
      <c r="H26" s="38">
        <v>-0.41543000000000002</v>
      </c>
      <c r="I26" s="39">
        <v>1E-3</v>
      </c>
      <c r="K26" s="45" t="str">
        <f>IFERROR(
IF(
$E26 &gt;= MAX(INDEX(summary!$G$15:$K$26,MATCH($C26,summary!$C$15:$C$26,0),)) - $F$4,
"High",
IF(
$E26 &lt;= MIN(INDEX(summary!$G$15:$K$26,MATCH($C26,summary!$C$15:$C$26,0),)) + $F$4,
"Low","")
),
IF(
1 - $E26 &lt;= MIN(INDEX(summary!$G$15:$K$26,MATCH($B26,summary!$B$15:$B$26,0),)) + $F$4,
"High",
IF(
1 - $E26 &gt;= MAX(INDEX(summary!$G$15:$K$26,MATCH($B26,summary!$B$15:$B$26,0),)) - $F$4,
"Low", "")
)
)</f>
        <v/>
      </c>
      <c r="M26" s="33" t="str">
        <f>VLOOKUP($B26,
summary!$B:$AL,
MATCH($M$11, summary!$B$11:$AL$11, 0),
FALSE
)</f>
        <v>polar</v>
      </c>
    </row>
    <row r="27" spans="2:13" x14ac:dyDescent="0.2"/>
    <row r="28" spans="2:13" x14ac:dyDescent="0.2"/>
    <row r="29" spans="2:13" x14ac:dyDescent="0.2">
      <c r="C29" s="31" t="s">
        <v>26</v>
      </c>
    </row>
    <row r="30" spans="2:13" x14ac:dyDescent="0.2">
      <c r="B30" s="6" t="s">
        <v>43</v>
      </c>
      <c r="C30" s="43" t="s">
        <v>44</v>
      </c>
      <c r="D30" t="s">
        <v>247</v>
      </c>
      <c r="E30" s="9">
        <v>0.78095000000000003</v>
      </c>
      <c r="F30" s="13">
        <v>0.44303999999999999</v>
      </c>
      <c r="H30" s="9">
        <v>0.33790999999999999</v>
      </c>
      <c r="I30" s="13">
        <v>1E-3</v>
      </c>
      <c r="K30" s="45" t="str">
        <f>IFERROR(
IF(
$E30 &gt;= MAX(INDEX(summary!$G$30:$K$39,MATCH($C30,summary!$C$30:$C$39,0),)) - $F$4,
"High",
IF(
$E30 &lt;= MIN(INDEX(summary!$G$30:$K$39,MATCH($C30,summary!$C$30:$C$39,0),)) + $F$4,
"Low","")
),
IF(
1 - $E30 &lt;= MIN(INDEX(summary!$G$30:$K$39,MATCH($B30,summary!$B$30:$B$39,0),)) + $F$4,
"High",
IF(
1 - $E30 &gt;= MAX(INDEX(summary!$G$30:$K$39,MATCH($B30,summary!$B$30:$B$39,0),)) - $F$4,
"Low", "")
)
)</f>
        <v/>
      </c>
      <c r="M30" s="20" t="str">
        <f>VLOOKUP($B30,
summary!$B:$AL,
MATCH($M$11, summary!$B$11:$AL$11, 0),
FALSE
)</f>
        <v>polar</v>
      </c>
    </row>
    <row r="31" spans="2:13" x14ac:dyDescent="0.2">
      <c r="B31" s="7" t="s">
        <v>35</v>
      </c>
      <c r="C31" s="44" t="s">
        <v>36</v>
      </c>
      <c r="D31" t="s">
        <v>247</v>
      </c>
      <c r="E31" s="12">
        <v>0.70238</v>
      </c>
      <c r="F31" s="14">
        <v>0.57215000000000005</v>
      </c>
      <c r="H31" s="12">
        <v>0.13023000000000001</v>
      </c>
      <c r="I31" s="14">
        <v>1E-3</v>
      </c>
      <c r="K31" s="45" t="str">
        <f>IFERROR(
IF(
$E31 &gt;= MAX(INDEX(summary!$G$30:$K$39,MATCH($C31,summary!$C$30:$C$39,0),)) - $F$4,
"High",
IF(
$E31 &lt;= MIN(INDEX(summary!$G$30:$K$39,MATCH($C31,summary!$C$30:$C$39,0),)) + $F$4,
"Low","")
),
IF(
1 - $E31 &lt;= MIN(INDEX(summary!$G$30:$K$39,MATCH($B31,summary!$B$30:$B$39,0),)) + $F$4,
"High",
IF(
1 - $E31 &gt;= MAX(INDEX(summary!$G$30:$K$39,MATCH($B31,summary!$B$30:$B$39,0),)) - $F$4,
"Low", "")
)
)</f>
        <v/>
      </c>
      <c r="M31" s="21" t="str">
        <f>VLOOKUP($B31,
summary!$B:$AL,
MATCH($M$11, summary!$B$11:$AL$11, 0),
FALSE
)</f>
        <v>polar</v>
      </c>
    </row>
    <row r="32" spans="2:13" x14ac:dyDescent="0.2">
      <c r="B32" s="7" t="s">
        <v>29</v>
      </c>
      <c r="C32" s="44" t="s">
        <v>30</v>
      </c>
      <c r="D32" t="s">
        <v>247</v>
      </c>
      <c r="E32" s="12">
        <v>0.46189999999999998</v>
      </c>
      <c r="F32" s="14">
        <v>0.36709000000000003</v>
      </c>
      <c r="H32" s="12">
        <v>9.4810000000000005E-2</v>
      </c>
      <c r="I32" s="14">
        <v>1E-3</v>
      </c>
      <c r="K32" s="45" t="str">
        <f>IFERROR(
IF(
$E32 &gt;= MAX(INDEX(summary!$G$30:$K$39,MATCH($C32,summary!$C$30:$C$39,0),)) - $F$4,
"High",
IF(
$E32 &lt;= MIN(INDEX(summary!$G$30:$K$39,MATCH($C32,summary!$C$30:$C$39,0),)) + $F$4,
"Low","")
),
IF(
1 - $E32 &lt;= MIN(INDEX(summary!$G$30:$K$39,MATCH($B32,summary!$B$30:$B$39,0),)) + $F$4,
"High",
IF(
1 - $E32 &gt;= MAX(INDEX(summary!$G$30:$K$39,MATCH($B32,summary!$B$30:$B$39,0),)) - $F$4,
"Low", "")
)
)</f>
        <v/>
      </c>
      <c r="M32" s="21" t="str">
        <f>VLOOKUP($B32,
summary!$B:$AL,
MATCH($M$11, summary!$B$11:$AL$11, 0),
FALSE
)</f>
        <v>polar</v>
      </c>
    </row>
    <row r="33" spans="2:13" x14ac:dyDescent="0.2">
      <c r="B33" s="7" t="s">
        <v>39</v>
      </c>
      <c r="C33" s="44" t="s">
        <v>40</v>
      </c>
      <c r="D33" t="s">
        <v>247</v>
      </c>
      <c r="E33" s="12">
        <v>0.47381000000000001</v>
      </c>
      <c r="F33" s="14">
        <v>0.40759000000000001</v>
      </c>
      <c r="H33" s="12">
        <v>6.6220000000000001E-2</v>
      </c>
      <c r="I33" s="14">
        <v>1.6990000000000002E-2</v>
      </c>
      <c r="K33" s="45" t="str">
        <f>IFERROR(
IF(
$E33 &gt;= MAX(INDEX(summary!$G$30:$K$39,MATCH($C33,summary!$C$30:$C$39,0),)) - $F$4,
"High",
IF(
$E33 &lt;= MIN(INDEX(summary!$G$30:$K$39,MATCH($C33,summary!$C$30:$C$39,0),)) + $F$4,
"Low","")
),
IF(
1 - $E33 &lt;= MIN(INDEX(summary!$G$30:$K$39,MATCH($B33,summary!$B$30:$B$39,0),)) + $F$4,
"High",
IF(
1 - $E33 &gt;= MAX(INDEX(summary!$G$30:$K$39,MATCH($B33,summary!$B$30:$B$39,0),)) - $F$4,
"Low", "")
)
)</f>
        <v/>
      </c>
      <c r="M33" s="21" t="str">
        <f>VLOOKUP($B33,
summary!$B:$AL,
MATCH($M$11, summary!$B$11:$AL$11, 0),
FALSE
)</f>
        <v>polar</v>
      </c>
    </row>
    <row r="34" spans="2:13" x14ac:dyDescent="0.2">
      <c r="B34" s="7" t="s">
        <v>45</v>
      </c>
      <c r="C34" s="44" t="s">
        <v>46</v>
      </c>
      <c r="D34" t="s">
        <v>247</v>
      </c>
      <c r="E34" s="12">
        <v>0.47143000000000002</v>
      </c>
      <c r="F34" s="14">
        <v>0.41076000000000001</v>
      </c>
      <c r="H34" s="12">
        <v>6.0670000000000002E-2</v>
      </c>
      <c r="I34" s="14">
        <v>2.9180000000000001E-2</v>
      </c>
      <c r="K34" s="45" t="str">
        <f>IFERROR(
IF(
$E34 &gt;= MAX(INDEX(summary!$G$30:$K$39,MATCH($C34,summary!$C$30:$C$39,0),)) - $F$4,
"High",
IF(
$E34 &lt;= MIN(INDEX(summary!$G$30:$K$39,MATCH($C34,summary!$C$30:$C$39,0),)) + $F$4,
"Low","")
),
IF(
1 - $E34 &lt;= MIN(INDEX(summary!$G$30:$K$39,MATCH($B34,summary!$B$30:$B$39,0),)) + $F$4,
"High",
IF(
1 - $E34 &gt;= MAX(INDEX(summary!$G$30:$K$39,MATCH($B34,summary!$B$30:$B$39,0),)) - $F$4,
"Low", "")
)
)</f>
        <v/>
      </c>
      <c r="M34" s="21" t="str">
        <f>VLOOKUP($B34,
summary!$B:$AL,
MATCH($M$11, summary!$B$11:$AL$11, 0),
FALSE
)</f>
        <v>polar</v>
      </c>
    </row>
    <row r="35" spans="2:13" x14ac:dyDescent="0.2">
      <c r="B35" s="7" t="s">
        <v>27</v>
      </c>
      <c r="C35" s="44" t="s">
        <v>28</v>
      </c>
      <c r="D35" t="s">
        <v>247</v>
      </c>
      <c r="E35" s="12">
        <v>0.45951999999999998</v>
      </c>
      <c r="F35" s="14">
        <v>0.41266000000000003</v>
      </c>
      <c r="H35" s="12">
        <v>4.6859999999999999E-2</v>
      </c>
      <c r="I35" s="14">
        <v>9.4390000000000002E-2</v>
      </c>
      <c r="K35" s="45" t="str">
        <f>IFERROR(
IF(
$E35 &gt;= MAX(INDEX(summary!$G$30:$K$39,MATCH($C35,summary!$C$30:$C$39,0),)) - $F$4,
"High",
IF(
$E35 &lt;= MIN(INDEX(summary!$G$30:$K$39,MATCH($C35,summary!$C$30:$C$39,0),)) + $F$4,
"Low","")
),
IF(
1 - $E35 &lt;= MIN(INDEX(summary!$G$30:$K$39,MATCH($B35,summary!$B$30:$B$39,0),)) + $F$4,
"High",
IF(
1 - $E35 &gt;= MAX(INDEX(summary!$G$30:$K$39,MATCH($B35,summary!$B$30:$B$39,0),)) - $F$4,
"Low", "")
)
)</f>
        <v/>
      </c>
      <c r="M35" s="21" t="str">
        <f>VLOOKUP($B35,
summary!$B:$AL,
MATCH($M$11, summary!$B$11:$AL$11, 0),
FALSE
)</f>
        <v>polar</v>
      </c>
    </row>
    <row r="36" spans="2:13" x14ac:dyDescent="0.2">
      <c r="B36" s="7" t="s">
        <v>31</v>
      </c>
      <c r="C36" s="44" t="s">
        <v>32</v>
      </c>
      <c r="D36" t="s">
        <v>247</v>
      </c>
      <c r="E36" s="12">
        <v>0.30475999999999998</v>
      </c>
      <c r="F36" s="14">
        <v>0.26139000000000001</v>
      </c>
      <c r="H36" s="12">
        <v>4.3369999999999999E-2</v>
      </c>
      <c r="I36" s="14">
        <v>8.6050000000000001E-2</v>
      </c>
      <c r="K36" s="45" t="str">
        <f>IFERROR(
IF(
$E36 &gt;= MAX(INDEX(summary!$G$30:$K$39,MATCH($C36,summary!$C$30:$C$39,0),)) - $F$4,
"High",
IF(
$E36 &lt;= MIN(INDEX(summary!$G$30:$K$39,MATCH($C36,summary!$C$30:$C$39,0),)) + $F$4,
"Low","")
),
IF(
1 - $E36 &lt;= MIN(INDEX(summary!$G$30:$K$39,MATCH($B36,summary!$B$30:$B$39,0),)) + $F$4,
"High",
IF(
1 - $E36 &gt;= MAX(INDEX(summary!$G$30:$K$39,MATCH($B36,summary!$B$30:$B$39,0),)) - $F$4,
"Low", "")
)
)</f>
        <v/>
      </c>
      <c r="M36" s="21" t="str">
        <f>VLOOKUP($B36,
summary!$B:$AL,
MATCH($M$11, summary!$B$11:$AL$11, 0),
FALSE
)</f>
        <v>polar</v>
      </c>
    </row>
    <row r="37" spans="2:13" x14ac:dyDescent="0.2">
      <c r="B37" s="7" t="s">
        <v>41</v>
      </c>
      <c r="C37" s="44" t="s">
        <v>42</v>
      </c>
      <c r="D37" t="s">
        <v>247</v>
      </c>
      <c r="E37" s="12">
        <v>0.28810000000000002</v>
      </c>
      <c r="F37" s="14">
        <v>0.25569999999999998</v>
      </c>
      <c r="H37" s="12">
        <v>3.2399999999999998E-2</v>
      </c>
      <c r="I37" s="14">
        <v>0.20093</v>
      </c>
      <c r="K37" s="45" t="str">
        <f>IFERROR(
IF(
$E37 &gt;= MAX(INDEX(summary!$G$30:$K$39,MATCH($C37,summary!$C$30:$C$39,0),)) - $F$4,
"High",
IF(
$E37 &lt;= MIN(INDEX(summary!$G$30:$K$39,MATCH($C37,summary!$C$30:$C$39,0),)) + $F$4,
"Low","")
),
IF(
1 - $E37 &lt;= MIN(INDEX(summary!$G$30:$K$39,MATCH($B37,summary!$B$30:$B$39,0),)) + $F$4,
"High",
IF(
1 - $E37 &gt;= MAX(INDEX(summary!$G$30:$K$39,MATCH($B37,summary!$B$30:$B$39,0),)) - $F$4,
"Low", "")
)
)</f>
        <v/>
      </c>
      <c r="M37" s="21" t="str">
        <f>VLOOKUP($B37,
summary!$B:$AL,
MATCH($M$11, summary!$B$11:$AL$11, 0),
FALSE
)</f>
        <v>polar</v>
      </c>
    </row>
    <row r="38" spans="2:13" x14ac:dyDescent="0.2">
      <c r="B38" s="7" t="s">
        <v>33</v>
      </c>
      <c r="C38" s="44" t="s">
        <v>34</v>
      </c>
      <c r="D38" t="s">
        <v>247</v>
      </c>
      <c r="E38" s="12">
        <v>0.32618999999999998</v>
      </c>
      <c r="F38" s="14">
        <v>0.35</v>
      </c>
      <c r="H38" s="12">
        <v>-2.3810000000000001E-2</v>
      </c>
      <c r="I38" s="14">
        <v>0.39277000000000001</v>
      </c>
      <c r="K38" s="45" t="str">
        <f>IFERROR(
IF(
$E38 &gt;= MAX(INDEX(summary!$G$30:$K$39,MATCH($C38,summary!$C$30:$C$39,0),)) - $F$4,
"High",
IF(
$E38 &lt;= MIN(INDEX(summary!$G$30:$K$39,MATCH($C38,summary!$C$30:$C$39,0),)) + $F$4,
"Low","")
),
IF(
1 - $E38 &lt;= MIN(INDEX(summary!$G$30:$K$39,MATCH($B38,summary!$B$30:$B$39,0),)) + $F$4,
"High",
IF(
1 - $E38 &gt;= MAX(INDEX(summary!$G$30:$K$39,MATCH($B38,summary!$B$30:$B$39,0),)) - $F$4,
"Low", "")
)
)</f>
        <v/>
      </c>
      <c r="M38" s="21" t="str">
        <f>VLOOKUP($B38,
summary!$B:$AL,
MATCH($M$11, summary!$B$11:$AL$11, 0),
FALSE
)</f>
        <v>polar</v>
      </c>
    </row>
    <row r="39" spans="2:13" x14ac:dyDescent="0.2">
      <c r="B39" s="22" t="s">
        <v>37</v>
      </c>
      <c r="C39" s="42" t="s">
        <v>38</v>
      </c>
      <c r="D39" t="s">
        <v>247</v>
      </c>
      <c r="E39" s="38">
        <v>0.33571000000000001</v>
      </c>
      <c r="F39" s="39">
        <v>0.55189999999999995</v>
      </c>
      <c r="H39" s="38">
        <v>-0.21618999999999999</v>
      </c>
      <c r="I39" s="39">
        <v>1E-3</v>
      </c>
      <c r="K39" s="45" t="str">
        <f>IFERROR(
IF(
$E39 &gt;= MAX(INDEX(summary!$G$30:$K$39,MATCH($C39,summary!$C$30:$C$39,0),)) - $F$4,
"High",
IF(
$E39 &lt;= MIN(INDEX(summary!$G$30:$K$39,MATCH($C39,summary!$C$30:$C$39,0),)) + $F$4,
"Low","")
),
IF(
1 - $E39 &lt;= MIN(INDEX(summary!$G$30:$K$39,MATCH($B39,summary!$B$30:$B$39,0),)) + $F$4,
"High",
IF(
1 - $E39 &gt;= MAX(INDEX(summary!$G$30:$K$39,MATCH($B39,summary!$B$30:$B$39,0),)) - $F$4,
"Low", "")
)
)</f>
        <v/>
      </c>
      <c r="M39" s="33" t="str">
        <f>VLOOKUP($B39,
summary!$B:$AL,
MATCH($M$11, summary!$B$11:$AL$11, 0),
FALSE
)</f>
        <v>polar</v>
      </c>
    </row>
    <row r="40" spans="2:13" x14ac:dyDescent="0.2"/>
    <row r="41" spans="2:13" x14ac:dyDescent="0.2"/>
    <row r="42" spans="2:13" x14ac:dyDescent="0.2">
      <c r="C42" s="31" t="s">
        <v>47</v>
      </c>
    </row>
    <row r="43" spans="2:13" x14ac:dyDescent="0.2">
      <c r="B43" s="6" t="s">
        <v>54</v>
      </c>
      <c r="C43" s="43" t="s">
        <v>55</v>
      </c>
      <c r="D43" t="s">
        <v>247</v>
      </c>
      <c r="E43" s="9">
        <v>0.52619000000000005</v>
      </c>
      <c r="F43" s="13">
        <v>0.34177000000000002</v>
      </c>
      <c r="H43" s="9">
        <v>0.18442</v>
      </c>
      <c r="I43" s="13">
        <v>1E-3</v>
      </c>
      <c r="K43" s="45" t="str">
        <f>IFERROR(
IF(
$E43 &gt;= MAX(INDEX(summary!$G$43:$K$52,MATCH($C43,summary!$C$43:$C$52,0),)) - $F$4,
"High",
IF(
$E43 &lt;= MIN(INDEX(summary!$G$43:$K$52,MATCH($C43,summary!$C$43:$C$52,0),)) + $F$4,
"Low","")
),
IF(
1 - $E43 &lt;= MIN(INDEX(summary!$G$43:$K$52,MATCH($B43,summary!$B$43:$B$52,0),)) + $F$4,
"High",
IF(
1 - $E43 &gt;= MAX(INDEX(summary!$G$43:$K$52,MATCH($B43,summary!$B$43:$B$52,0),)) - $F$4,
"Low", "")
)
)</f>
        <v/>
      </c>
      <c r="M43" s="20" t="str">
        <f>VLOOKUP($B43,
summary!$B:$AL,
MATCH($M$11, summary!$B$11:$AL$11, 0),
FALSE
)</f>
        <v>polar</v>
      </c>
    </row>
    <row r="44" spans="2:13" x14ac:dyDescent="0.2">
      <c r="B44" s="7" t="s">
        <v>58</v>
      </c>
      <c r="C44" s="44" t="s">
        <v>59</v>
      </c>
      <c r="D44" t="s">
        <v>247</v>
      </c>
      <c r="E44" s="12">
        <v>0.65476000000000001</v>
      </c>
      <c r="F44" s="14">
        <v>0.47721999999999998</v>
      </c>
      <c r="H44" s="12">
        <v>0.17754</v>
      </c>
      <c r="I44" s="14">
        <v>1E-3</v>
      </c>
      <c r="K44" s="45" t="str">
        <f>IFERROR(
IF(
$E44 &gt;= MAX(INDEX(summary!$G$43:$K$52,MATCH($C44,summary!$C$43:$C$52,0),)) - $F$4,
"High",
IF(
$E44 &lt;= MIN(INDEX(summary!$G$43:$K$52,MATCH($C44,summary!$C$43:$C$52,0),)) + $F$4,
"Low","")
),
IF(
1 - $E44 &lt;= MIN(INDEX(summary!$G$43:$K$52,MATCH($B44,summary!$B$43:$B$52,0),)) + $F$4,
"High",
IF(
1 - $E44 &gt;= MAX(INDEX(summary!$G$43:$K$52,MATCH($B44,summary!$B$43:$B$52,0),)) - $F$4,
"Low", "")
)
)</f>
        <v/>
      </c>
      <c r="M44" s="21" t="str">
        <f>VLOOKUP($B44,
summary!$B:$AL,
MATCH($M$11, summary!$B$11:$AL$11, 0),
FALSE
)</f>
        <v>polar</v>
      </c>
    </row>
    <row r="45" spans="2:13" x14ac:dyDescent="0.2">
      <c r="B45" s="7" t="s">
        <v>50</v>
      </c>
      <c r="C45" s="44" t="s">
        <v>51</v>
      </c>
      <c r="D45" t="s">
        <v>247</v>
      </c>
      <c r="E45" s="12">
        <v>0.68332999999999999</v>
      </c>
      <c r="F45" s="14">
        <v>0.57089000000000001</v>
      </c>
      <c r="H45" s="12">
        <v>0.11244</v>
      </c>
      <c r="I45" s="14">
        <v>1E-3</v>
      </c>
      <c r="K45" s="45" t="str">
        <f>IFERROR(
IF(
$E45 &gt;= MAX(INDEX(summary!$G$43:$K$52,MATCH($C45,summary!$C$43:$C$52,0),)) - $F$4,
"High",
IF(
$E45 &lt;= MIN(INDEX(summary!$G$43:$K$52,MATCH($C45,summary!$C$43:$C$52,0),)) + $F$4,
"Low","")
),
IF(
1 - $E45 &lt;= MIN(INDEX(summary!$G$43:$K$52,MATCH($B45,summary!$B$43:$B$52,0),)) + $F$4,
"High",
IF(
1 - $E45 &gt;= MAX(INDEX(summary!$G$43:$K$52,MATCH($B45,summary!$B$43:$B$52,0),)) - $F$4,
"Low", "")
)
)</f>
        <v>High</v>
      </c>
      <c r="M45" s="21" t="str">
        <f>VLOOKUP($B45,
summary!$B:$AL,
MATCH($M$11, summary!$B$11:$AL$11, 0),
FALSE
)</f>
        <v>polar</v>
      </c>
    </row>
    <row r="46" spans="2:13" x14ac:dyDescent="0.2">
      <c r="B46" s="7" t="s">
        <v>48</v>
      </c>
      <c r="C46" s="44" t="s">
        <v>49</v>
      </c>
      <c r="D46" t="s">
        <v>247</v>
      </c>
      <c r="E46" s="12">
        <v>0.53810000000000002</v>
      </c>
      <c r="F46" s="14">
        <v>0.43924000000000002</v>
      </c>
      <c r="H46" s="12">
        <v>9.8860000000000003E-2</v>
      </c>
      <c r="I46" s="14">
        <v>1E-3</v>
      </c>
      <c r="K46" s="45" t="str">
        <f>IFERROR(
IF(
$E46 &gt;= MAX(INDEX(summary!$G$43:$K$52,MATCH($C46,summary!$C$43:$C$52,0),)) - $F$4,
"High",
IF(
$E46 &lt;= MIN(INDEX(summary!$G$43:$K$52,MATCH($C46,summary!$C$43:$C$52,0),)) + $F$4,
"Low","")
),
IF(
1 - $E46 &lt;= MIN(INDEX(summary!$G$43:$K$52,MATCH($B46,summary!$B$43:$B$52,0),)) + $F$4,
"High",
IF(
1 - $E46 &gt;= MAX(INDEX(summary!$G$43:$K$52,MATCH($B46,summary!$B$43:$B$52,0),)) - $F$4,
"Low", "")
)
)</f>
        <v/>
      </c>
      <c r="M46" s="21" t="str">
        <f>VLOOKUP($B46,
summary!$B:$AL,
MATCH($M$11, summary!$B$11:$AL$11, 0),
FALSE
)</f>
        <v>polar</v>
      </c>
    </row>
    <row r="47" spans="2:13" x14ac:dyDescent="0.2">
      <c r="B47" s="7" t="s">
        <v>60</v>
      </c>
      <c r="C47" s="44" t="s">
        <v>61</v>
      </c>
      <c r="D47" t="s">
        <v>247</v>
      </c>
      <c r="E47" s="12">
        <v>0.68095000000000006</v>
      </c>
      <c r="F47" s="14">
        <v>0.61329</v>
      </c>
      <c r="H47" s="12">
        <v>6.7659999999999998E-2</v>
      </c>
      <c r="I47" s="14">
        <v>1.269E-2</v>
      </c>
      <c r="K47" s="45" t="str">
        <f>IFERROR(
IF(
$E47 &gt;= MAX(INDEX(summary!$G$43:$K$52,MATCH($C47,summary!$C$43:$C$52,0),)) - $F$4,
"High",
IF(
$E47 &lt;= MIN(INDEX(summary!$G$43:$K$52,MATCH($C47,summary!$C$43:$C$52,0),)) + $F$4,
"Low","")
),
IF(
1 - $E47 &lt;= MIN(INDEX(summary!$G$43:$K$52,MATCH($B47,summary!$B$43:$B$52,0),)) + $F$4,
"High",
IF(
1 - $E47 &gt;= MAX(INDEX(summary!$G$43:$K$52,MATCH($B47,summary!$B$43:$B$52,0),)) - $F$4,
"Low", "")
)
)</f>
        <v/>
      </c>
      <c r="M47" s="21" t="str">
        <f>VLOOKUP($B47,
summary!$B:$AL,
MATCH($M$11, summary!$B$11:$AL$11, 0),
FALSE
)</f>
        <v>polar</v>
      </c>
    </row>
    <row r="48" spans="2:13" x14ac:dyDescent="0.2">
      <c r="B48" s="7" t="s">
        <v>62</v>
      </c>
      <c r="C48" s="44" t="s">
        <v>63</v>
      </c>
      <c r="D48" t="s">
        <v>247</v>
      </c>
      <c r="E48" s="12">
        <v>0.68571000000000004</v>
      </c>
      <c r="F48" s="14">
        <v>0.64810000000000001</v>
      </c>
      <c r="H48" s="12">
        <v>3.7609999999999998E-2</v>
      </c>
      <c r="I48" s="14">
        <v>0.16621</v>
      </c>
      <c r="K48" s="45" t="str">
        <f>IFERROR(
IF(
$E48 &gt;= MAX(INDEX(summary!$G$43:$K$52,MATCH($C48,summary!$C$43:$C$52,0),)) - $F$4,
"High",
IF(
$E48 &lt;= MIN(INDEX(summary!$G$43:$K$52,MATCH($C48,summary!$C$43:$C$52,0),)) + $F$4,
"Low","")
),
IF(
1 - $E48 &lt;= MIN(INDEX(summary!$G$43:$K$52,MATCH($B48,summary!$B$43:$B$52,0),)) + $F$4,
"High",
IF(
1 - $E48 &gt;= MAX(INDEX(summary!$G$43:$K$52,MATCH($B48,summary!$B$43:$B$52,0),)) - $F$4,
"Low", "")
)
)</f>
        <v/>
      </c>
      <c r="M48" s="21" t="str">
        <f>VLOOKUP($B48,
summary!$B:$AL,
MATCH($M$11, summary!$B$11:$AL$11, 0),
FALSE
)</f>
        <v>polar</v>
      </c>
    </row>
    <row r="49" spans="2:13" x14ac:dyDescent="0.2">
      <c r="B49" s="7" t="s">
        <v>56</v>
      </c>
      <c r="C49" s="44" t="s">
        <v>57</v>
      </c>
      <c r="D49" t="s">
        <v>247</v>
      </c>
      <c r="E49" s="12">
        <v>0.35714000000000001</v>
      </c>
      <c r="F49" s="14">
        <v>0.37152000000000002</v>
      </c>
      <c r="H49" s="12">
        <v>-1.438E-2</v>
      </c>
      <c r="I49" s="14">
        <v>0.62700999999999996</v>
      </c>
      <c r="K49" s="45" t="str">
        <f>IFERROR(
IF(
$E49 &gt;= MAX(INDEX(summary!$G$43:$K$52,MATCH($C49,summary!$C$43:$C$52,0),)) - $F$4,
"High",
IF(
$E49 &lt;= MIN(INDEX(summary!$G$43:$K$52,MATCH($C49,summary!$C$43:$C$52,0),)) + $F$4,
"Low","")
),
IF(
1 - $E49 &lt;= MIN(INDEX(summary!$G$43:$K$52,MATCH($B49,summary!$B$43:$B$52,0),)) + $F$4,
"High",
IF(
1 - $E49 &gt;= MAX(INDEX(summary!$G$43:$K$52,MATCH($B49,summary!$B$43:$B$52,0),)) - $F$4,
"Low", "")
)
)</f>
        <v/>
      </c>
      <c r="M49" s="21" t="str">
        <f>VLOOKUP($B49,
summary!$B:$AL,
MATCH($M$11, summary!$B$11:$AL$11, 0),
FALSE
)</f>
        <v>polar</v>
      </c>
    </row>
    <row r="50" spans="2:13" x14ac:dyDescent="0.2">
      <c r="B50" s="7" t="s">
        <v>66</v>
      </c>
      <c r="C50" s="44" t="s">
        <v>67</v>
      </c>
      <c r="D50" t="s">
        <v>247</v>
      </c>
      <c r="E50" s="12">
        <v>0.31190000000000001</v>
      </c>
      <c r="F50" s="14">
        <v>0.34556999999999999</v>
      </c>
      <c r="H50" s="12">
        <v>-3.3669999999999999E-2</v>
      </c>
      <c r="I50" s="14">
        <v>0.21576000000000001</v>
      </c>
      <c r="K50" s="45" t="str">
        <f>IFERROR(
IF(
$E50 &gt;= MAX(INDEX(summary!$G$43:$K$52,MATCH($C50,summary!$C$43:$C$52,0),)) - $F$4,
"High",
IF(
$E50 &lt;= MIN(INDEX(summary!$G$43:$K$52,MATCH($C50,summary!$C$43:$C$52,0),)) + $F$4,
"Low","")
),
IF(
1 - $E50 &lt;= MIN(INDEX(summary!$G$43:$K$52,MATCH($B50,summary!$B$43:$B$52,0),)) + $F$4,
"High",
IF(
1 - $E50 &gt;= MAX(INDEX(summary!$G$43:$K$52,MATCH($B50,summary!$B$43:$B$52,0),)) - $F$4,
"Low", "")
)
)</f>
        <v/>
      </c>
      <c r="M50" s="21" t="str">
        <f>VLOOKUP($B50,
summary!$B:$AL,
MATCH($M$11, summary!$B$11:$AL$11, 0),
FALSE
)</f>
        <v>polar</v>
      </c>
    </row>
    <row r="51" spans="2:13" x14ac:dyDescent="0.2">
      <c r="B51" s="7" t="s">
        <v>64</v>
      </c>
      <c r="C51" s="44" t="s">
        <v>65</v>
      </c>
      <c r="D51" t="s">
        <v>247</v>
      </c>
      <c r="E51" s="12">
        <v>0.27143</v>
      </c>
      <c r="F51" s="14">
        <v>0.33861000000000002</v>
      </c>
      <c r="H51" s="12">
        <v>-6.7180000000000004E-2</v>
      </c>
      <c r="I51" s="14">
        <v>1.0619999999999999E-2</v>
      </c>
      <c r="K51" s="45" t="str">
        <f>IFERROR(
IF(
$E51 &gt;= MAX(INDEX(summary!$G$43:$K$52,MATCH($C51,summary!$C$43:$C$52,0),)) - $F$4,
"High",
IF(
$E51 &lt;= MIN(INDEX(summary!$G$43:$K$52,MATCH($C51,summary!$C$43:$C$52,0),)) + $F$4,
"Low","")
),
IF(
1 - $E51 &lt;= MIN(INDEX(summary!$G$43:$K$52,MATCH($B51,summary!$B$43:$B$52,0),)) + $F$4,
"High",
IF(
1 - $E51 &gt;= MAX(INDEX(summary!$G$43:$K$52,MATCH($B51,summary!$B$43:$B$52,0),)) - $F$4,
"Low", "")
)
)</f>
        <v/>
      </c>
      <c r="M51" s="21" t="str">
        <f>VLOOKUP($B51,
summary!$B:$AL,
MATCH($M$11, summary!$B$11:$AL$11, 0),
FALSE
)</f>
        <v>polar</v>
      </c>
    </row>
    <row r="52" spans="2:13" x14ac:dyDescent="0.2">
      <c r="B52" s="22" t="s">
        <v>52</v>
      </c>
      <c r="C52" s="42" t="s">
        <v>53</v>
      </c>
      <c r="D52" t="s">
        <v>247</v>
      </c>
      <c r="E52" s="38">
        <v>0.49286000000000002</v>
      </c>
      <c r="F52" s="39">
        <v>0.60696000000000006</v>
      </c>
      <c r="H52" s="38">
        <v>-0.11409999999999999</v>
      </c>
      <c r="I52" s="39">
        <v>1E-3</v>
      </c>
      <c r="K52" s="45" t="str">
        <f>IFERROR(
IF(
$E52 &gt;= MAX(INDEX(summary!$G$43:$K$52,MATCH($C52,summary!$C$43:$C$52,0),)) - $F$4,
"High",
IF(
$E52 &lt;= MIN(INDEX(summary!$G$43:$K$52,MATCH($C52,summary!$C$43:$C$52,0),)) + $F$4,
"Low","")
),
IF(
1 - $E52 &lt;= MIN(INDEX(summary!$G$43:$K$52,MATCH($B52,summary!$B$43:$B$52,0),)) + $F$4,
"High",
IF(
1 - $E52 &gt;= MAX(INDEX(summary!$G$43:$K$52,MATCH($B52,summary!$B$43:$B$52,0),)) - $F$4,
"Low", "")
)
)</f>
        <v>Low</v>
      </c>
      <c r="M52" s="33" t="str">
        <f>VLOOKUP($B52,
summary!$B:$AL,
MATCH($M$11, summary!$B$11:$AL$11, 0),
FALSE
)</f>
        <v>polar</v>
      </c>
    </row>
    <row r="53" spans="2:13" x14ac:dyDescent="0.2"/>
    <row r="54" spans="2:13" x14ac:dyDescent="0.2"/>
    <row r="55" spans="2:13" x14ac:dyDescent="0.2">
      <c r="C55" s="31" t="s">
        <v>68</v>
      </c>
    </row>
    <row r="56" spans="2:13" x14ac:dyDescent="0.2">
      <c r="B56" s="6" t="s">
        <v>69</v>
      </c>
      <c r="C56" s="43" t="s">
        <v>70</v>
      </c>
      <c r="D56" t="s">
        <v>247</v>
      </c>
      <c r="E56" s="9">
        <v>0.86667000000000005</v>
      </c>
      <c r="F56" s="13">
        <v>0.50758999999999999</v>
      </c>
      <c r="H56" s="9">
        <v>0.35908000000000001</v>
      </c>
      <c r="I56" s="13">
        <v>1E-3</v>
      </c>
      <c r="K56" s="45" t="str">
        <f>IFERROR(
IF(
$E56 &gt;= MAX(INDEX(summary!$G$56:$K$63,MATCH($C56,summary!$C$56:$C$63,0),)) - $F$4,
"High",
IF(
$E56 &lt;= MIN(INDEX(summary!$G$56:$K$63,MATCH($C56,summary!$C$56:$C$63,0),)) + $F$4,
"Low","")
),
IF(
1 - $E56 &lt;= MIN(INDEX(summary!$G$56:$K$63,MATCH($B56,summary!$B$56:$B$63,0),)) + $F$4,
"High",
IF(
1 - $E56 &gt;= MAX(INDEX(summary!$G$56:$K$63,MATCH($B56,summary!$B$56:$B$63,0),)) - $F$4,
"Low", "")
)
)</f>
        <v>High</v>
      </c>
      <c r="M56" s="20" t="str">
        <f>VLOOKUP($B56,
summary!$B:$AL,
MATCH($M$11, summary!$B$11:$AL$11, 0),
FALSE
)</f>
        <v>polar</v>
      </c>
    </row>
    <row r="57" spans="2:13" x14ac:dyDescent="0.2">
      <c r="B57" s="7" t="s">
        <v>81</v>
      </c>
      <c r="C57" s="44" t="s">
        <v>82</v>
      </c>
      <c r="D57" t="s">
        <v>247</v>
      </c>
      <c r="E57" s="12">
        <v>0.25475999999999999</v>
      </c>
      <c r="F57" s="14">
        <v>0.36392000000000002</v>
      </c>
      <c r="H57" s="12">
        <v>-0.10915999999999999</v>
      </c>
      <c r="I57" s="14">
        <v>1E-3</v>
      </c>
      <c r="K57" s="45" t="str">
        <f>IFERROR(
IF(
$E57 &gt;= MAX(INDEX(summary!$G$56:$K$63,MATCH($C57,summary!$C$56:$C$63,0),)) - $F$4,
"High",
IF(
$E57 &lt;= MIN(INDEX(summary!$G$56:$K$63,MATCH($C57,summary!$C$56:$C$63,0),)) + $F$4,
"Low","")
),
IF(
1 - $E57 &lt;= MIN(INDEX(summary!$G$56:$K$63,MATCH($B57,summary!$B$56:$B$63,0),)) + $F$4,
"High",
IF(
1 - $E57 &gt;= MAX(INDEX(summary!$G$56:$K$63,MATCH($B57,summary!$B$56:$B$63,0),)) - $F$4,
"Low", "")
)
)</f>
        <v/>
      </c>
      <c r="M57" s="21" t="str">
        <f>VLOOKUP($B57,
summary!$B:$AL,
MATCH($M$11, summary!$B$11:$AL$11, 0),
FALSE
)</f>
        <v>polar</v>
      </c>
    </row>
    <row r="58" spans="2:13" x14ac:dyDescent="0.2">
      <c r="B58" s="7" t="s">
        <v>73</v>
      </c>
      <c r="C58" s="44" t="s">
        <v>74</v>
      </c>
      <c r="D58" t="s">
        <v>247</v>
      </c>
      <c r="E58" s="12">
        <v>0.33333000000000002</v>
      </c>
      <c r="F58" s="14">
        <v>0.46582000000000001</v>
      </c>
      <c r="H58" s="12">
        <v>-0.13249</v>
      </c>
      <c r="I58" s="14">
        <v>1E-3</v>
      </c>
      <c r="K58" s="45" t="str">
        <f>IFERROR(
IF(
$E58 &gt;= MAX(INDEX(summary!$G$56:$K$63,MATCH($C58,summary!$C$56:$C$63,0),)) - $F$4,
"High",
IF(
$E58 &lt;= MIN(INDEX(summary!$G$56:$K$63,MATCH($C58,summary!$C$56:$C$63,0),)) + $F$4,
"Low","")
),
IF(
1 - $E58 &lt;= MIN(INDEX(summary!$G$56:$K$63,MATCH($B58,summary!$B$56:$B$63,0),)) + $F$4,
"High",
IF(
1 - $E58 &gt;= MAX(INDEX(summary!$G$56:$K$63,MATCH($B58,summary!$B$56:$B$63,0),)) - $F$4,
"Low", "")
)
)</f>
        <v/>
      </c>
      <c r="M58" s="21" t="str">
        <f>VLOOKUP($B58,
summary!$B:$AL,
MATCH($M$11, summary!$B$11:$AL$11, 0),
FALSE
)</f>
        <v>polar</v>
      </c>
    </row>
    <row r="59" spans="2:13" x14ac:dyDescent="0.2">
      <c r="B59" s="7" t="s">
        <v>83</v>
      </c>
      <c r="C59" s="44" t="s">
        <v>84</v>
      </c>
      <c r="D59" t="s">
        <v>247</v>
      </c>
      <c r="E59" s="12">
        <v>0.28810000000000002</v>
      </c>
      <c r="F59" s="14">
        <v>0.49051</v>
      </c>
      <c r="H59" s="12">
        <v>-0.20241000000000001</v>
      </c>
      <c r="I59" s="14">
        <v>1E-3</v>
      </c>
      <c r="K59" s="45" t="str">
        <f>IFERROR(
IF(
$E59 &gt;= MAX(INDEX(summary!$G$56:$K$63,MATCH($C59,summary!$C$56:$C$63,0),)) - $F$4,
"High",
IF(
$E59 &lt;= MIN(INDEX(summary!$G$56:$K$63,MATCH($C59,summary!$C$56:$C$63,0),)) + $F$4,
"Low","")
),
IF(
1 - $E59 &lt;= MIN(INDEX(summary!$G$56:$K$63,MATCH($B59,summary!$B$56:$B$63,0),)) + $F$4,
"High",
IF(
1 - $E59 &gt;= MAX(INDEX(summary!$G$56:$K$63,MATCH($B59,summary!$B$56:$B$63,0),)) - $F$4,
"Low", "")
)
)</f>
        <v/>
      </c>
      <c r="M59" s="21" t="str">
        <f>VLOOKUP($B59,
summary!$B:$AL,
MATCH($M$11, summary!$B$11:$AL$11, 0),
FALSE
)</f>
        <v>polar</v>
      </c>
    </row>
    <row r="60" spans="2:13" x14ac:dyDescent="0.2">
      <c r="B60" s="7" t="s">
        <v>79</v>
      </c>
      <c r="C60" s="44" t="s">
        <v>80</v>
      </c>
      <c r="D60" t="s">
        <v>247</v>
      </c>
      <c r="E60" s="12">
        <v>0.29524</v>
      </c>
      <c r="F60" s="14">
        <v>0.53986999999999996</v>
      </c>
      <c r="H60" s="12">
        <v>-0.24462999999999999</v>
      </c>
      <c r="I60" s="14">
        <v>1E-3</v>
      </c>
      <c r="K60" s="45" t="str">
        <f>IFERROR(
IF(
$E60 &gt;= MAX(INDEX(summary!$G$56:$K$63,MATCH($C60,summary!$C$56:$C$63,0),)) - $F$4,
"High",
IF(
$E60 &lt;= MIN(INDEX(summary!$G$56:$K$63,MATCH($C60,summary!$C$56:$C$63,0),)) + $F$4,
"Low","")
),
IF(
1 - $E60 &lt;= MIN(INDEX(summary!$G$56:$K$63,MATCH($B60,summary!$B$56:$B$63,0),)) + $F$4,
"High",
IF(
1 - $E60 &gt;= MAX(INDEX(summary!$G$56:$K$63,MATCH($B60,summary!$B$56:$B$63,0),)) - $F$4,
"Low", "")
)
)</f>
        <v/>
      </c>
      <c r="M60" s="21" t="str">
        <f>VLOOKUP($B60,
summary!$B:$AL,
MATCH($M$11, summary!$B$11:$AL$11, 0),
FALSE
)</f>
        <v>polar</v>
      </c>
    </row>
    <row r="61" spans="2:13" x14ac:dyDescent="0.2">
      <c r="B61" s="7" t="s">
        <v>71</v>
      </c>
      <c r="C61" s="44" t="s">
        <v>72</v>
      </c>
      <c r="D61" t="s">
        <v>247</v>
      </c>
      <c r="E61" s="12">
        <v>0.28571000000000002</v>
      </c>
      <c r="F61" s="14">
        <v>0.68861000000000006</v>
      </c>
      <c r="H61" s="12">
        <v>-0.40289999999999998</v>
      </c>
      <c r="I61" s="14">
        <v>1E-3</v>
      </c>
      <c r="K61" s="45" t="str">
        <f>IFERROR(
IF(
$E61 &gt;= MAX(INDEX(summary!$G$56:$K$63,MATCH($C61,summary!$C$56:$C$63,0),)) - $F$4,
"High",
IF(
$E61 &lt;= MIN(INDEX(summary!$G$56:$K$63,MATCH($C61,summary!$C$56:$C$63,0),)) + $F$4,
"Low","")
),
IF(
1 - $E61 &lt;= MIN(INDEX(summary!$G$56:$K$63,MATCH($B61,summary!$B$56:$B$63,0),)) + $F$4,
"High",
IF(
1 - $E61 &gt;= MAX(INDEX(summary!$G$56:$K$63,MATCH($B61,summary!$B$56:$B$63,0),)) - $F$4,
"Low", "")
)
)</f>
        <v>Low</v>
      </c>
      <c r="M61" s="21" t="str">
        <f>VLOOKUP($B61,
summary!$B:$AL,
MATCH($M$11, summary!$B$11:$AL$11, 0),
FALSE
)</f>
        <v>polar</v>
      </c>
    </row>
    <row r="62" spans="2:13" x14ac:dyDescent="0.2">
      <c r="B62" s="7" t="s">
        <v>75</v>
      </c>
      <c r="C62" s="44" t="s">
        <v>76</v>
      </c>
      <c r="D62" t="s">
        <v>247</v>
      </c>
      <c r="E62" s="12">
        <v>0.10952000000000001</v>
      </c>
      <c r="F62" s="14">
        <v>0.58228000000000002</v>
      </c>
      <c r="H62" s="12">
        <v>-0.47276000000000001</v>
      </c>
      <c r="I62" s="14">
        <v>1E-3</v>
      </c>
      <c r="K62" s="45" t="str">
        <f>IFERROR(
IF(
$E62 &gt;= MAX(INDEX(summary!$G$56:$K$63,MATCH($C62,summary!$C$56:$C$63,0),)) - $F$4,
"High",
IF(
$E62 &lt;= MIN(INDEX(summary!$G$56:$K$63,MATCH($C62,summary!$C$56:$C$63,0),)) + $F$4,
"Low","")
),
IF(
1 - $E62 &lt;= MIN(INDEX(summary!$G$56:$K$63,MATCH($B62,summary!$B$56:$B$63,0),)) + $F$4,
"High",
IF(
1 - $E62 &gt;= MAX(INDEX(summary!$G$56:$K$63,MATCH($B62,summary!$B$56:$B$63,0),)) - $F$4,
"Low", "")
)
)</f>
        <v>Low</v>
      </c>
      <c r="M62" s="21" t="str">
        <f>VLOOKUP($B62,
summary!$B:$AL,
MATCH($M$11, summary!$B$11:$AL$11, 0),
FALSE
)</f>
        <v>polar</v>
      </c>
    </row>
    <row r="63" spans="2:13" x14ac:dyDescent="0.2">
      <c r="B63" s="22" t="s">
        <v>77</v>
      </c>
      <c r="C63" s="42" t="s">
        <v>78</v>
      </c>
      <c r="D63" t="s">
        <v>247</v>
      </c>
      <c r="E63" s="38">
        <v>0.10952000000000001</v>
      </c>
      <c r="F63" s="39">
        <v>0.58291000000000004</v>
      </c>
      <c r="H63" s="38">
        <v>-0.47338999999999998</v>
      </c>
      <c r="I63" s="39">
        <v>1E-3</v>
      </c>
      <c r="K63" s="45" t="str">
        <f>IFERROR(
IF(
$E63 &gt;= MAX(INDEX(summary!$G$56:$K$63,MATCH($C63,summary!$C$56:$C$63,0),)) - $F$4,
"High",
IF(
$E63 &lt;= MIN(INDEX(summary!$G$56:$K$63,MATCH($C63,summary!$C$56:$C$63,0),)) + $F$4,
"Low","")
),
IF(
1 - $E63 &lt;= MIN(INDEX(summary!$G$56:$K$63,MATCH($B63,summary!$B$56:$B$63,0),)) + $F$4,
"High",
IF(
1 - $E63 &gt;= MAX(INDEX(summary!$G$56:$K$63,MATCH($B63,summary!$B$56:$B$63,0),)) - $F$4,
"Low", "")
)
)</f>
        <v>Low</v>
      </c>
      <c r="M63" s="33" t="str">
        <f>VLOOKUP($B63,
summary!$B:$AL,
MATCH($M$11, summary!$B$11:$AL$11, 0),
FALSE
)</f>
        <v>polar</v>
      </c>
    </row>
    <row r="64" spans="2:13" x14ac:dyDescent="0.2"/>
    <row r="65" spans="2:13" x14ac:dyDescent="0.2"/>
    <row r="66" spans="2:13" x14ac:dyDescent="0.2">
      <c r="C66" s="31" t="s">
        <v>85</v>
      </c>
    </row>
    <row r="67" spans="2:13" x14ac:dyDescent="0.2">
      <c r="B67" s="6" t="s">
        <v>90</v>
      </c>
      <c r="C67" s="43" t="s">
        <v>91</v>
      </c>
      <c r="D67" t="s">
        <v>247</v>
      </c>
      <c r="E67" s="9">
        <v>0.11905</v>
      </c>
      <c r="F67" s="13">
        <v>7.8479999999999994E-2</v>
      </c>
      <c r="H67" s="9">
        <v>4.0570000000000002E-2</v>
      </c>
      <c r="I67" s="13">
        <v>1.159E-2</v>
      </c>
      <c r="K67" s="45" t="str">
        <f>IFERROR(
IF(
$E67 &gt;= MAX(INDEX(summary!$G$67:$K$73,MATCH($C67,summary!$C$67:$C$73,0),)) - $F$4,
"High",
IF(
$E67 &lt;= MIN(INDEX(summary!$G$67:$K$73,MATCH($C67,summary!$C$67:$C$73,0),)) + $F$4,
"Low","")
),
IF(
1 - $E67 &lt;= MIN(INDEX(summary!$G$67:$K$73,MATCH($B67,summary!$B$67:$B$73,0),)) + $F$4,
"High",
IF(
1 - $E67 &gt;= MAX(INDEX(summary!$G$67:$K$73,MATCH($B67,summary!$B$67:$B$73,0),)) - $F$4,
"Low", "")
)
)</f>
        <v/>
      </c>
      <c r="M67" s="20" t="str">
        <f>VLOOKUP($B67,
summary!$B:$AL,
MATCH($M$11, summary!$B$11:$AL$11, 0),
FALSE
)</f>
        <v>profile</v>
      </c>
    </row>
    <row r="68" spans="2:13" x14ac:dyDescent="0.2">
      <c r="B68" s="7" t="s">
        <v>88</v>
      </c>
      <c r="C68" s="44" t="s">
        <v>89</v>
      </c>
      <c r="D68" t="s">
        <v>247</v>
      </c>
      <c r="E68" s="12">
        <v>0.18570999999999999</v>
      </c>
      <c r="F68" s="14">
        <v>0.15126999999999999</v>
      </c>
      <c r="H68" s="12">
        <v>3.4439999999999998E-2</v>
      </c>
      <c r="I68" s="14">
        <v>0.10038</v>
      </c>
      <c r="K68" s="45" t="str">
        <f>IFERROR(
IF(
$E68 &gt;= MAX(INDEX(summary!$G$67:$K$73,MATCH($C68,summary!$C$67:$C$73,0),)) - $F$4,
"High",
IF(
$E68 &lt;= MIN(INDEX(summary!$G$67:$K$73,MATCH($C68,summary!$C$67:$C$73,0),)) + $F$4,
"Low","")
),
IF(
1 - $E68 &lt;= MIN(INDEX(summary!$G$67:$K$73,MATCH($B68,summary!$B$67:$B$73,0),)) + $F$4,
"High",
IF(
1 - $E68 &gt;= MAX(INDEX(summary!$G$67:$K$73,MATCH($B68,summary!$B$67:$B$73,0),)) - $F$4,
"Low", "")
)
)</f>
        <v/>
      </c>
      <c r="M68" s="21" t="str">
        <f>VLOOKUP($B68,
summary!$B:$AL,
MATCH($M$11, summary!$B$11:$AL$11, 0),
FALSE
)</f>
        <v>profile</v>
      </c>
    </row>
    <row r="69" spans="2:13" x14ac:dyDescent="0.2">
      <c r="B69" s="7" t="s">
        <v>94</v>
      </c>
      <c r="C69" s="44" t="s">
        <v>95</v>
      </c>
      <c r="D69" t="s">
        <v>247</v>
      </c>
      <c r="E69" s="12">
        <v>0.14047999999999999</v>
      </c>
      <c r="F69" s="14">
        <v>0.10632999999999999</v>
      </c>
      <c r="H69" s="12">
        <v>3.415E-2</v>
      </c>
      <c r="I69" s="14">
        <v>6.0879999999999997E-2</v>
      </c>
      <c r="K69" s="45" t="str">
        <f>IFERROR(
IF(
$E69 &gt;= MAX(INDEX(summary!$G$67:$K$73,MATCH($C69,summary!$C$67:$C$73,0),)) - $F$4,
"High",
IF(
$E69 &lt;= MIN(INDEX(summary!$G$67:$K$73,MATCH($C69,summary!$C$67:$C$73,0),)) + $F$4,
"Low","")
),
IF(
1 - $E69 &lt;= MIN(INDEX(summary!$G$67:$K$73,MATCH($B69,summary!$B$67:$B$73,0),)) + $F$4,
"High",
IF(
1 - $E69 &gt;= MAX(INDEX(summary!$G$67:$K$73,MATCH($B69,summary!$B$67:$B$73,0),)) - $F$4,
"Low", "")
)
)</f>
        <v>High</v>
      </c>
      <c r="M69" s="21" t="str">
        <f>VLOOKUP($B69,
summary!$B:$AL,
MATCH($M$11, summary!$B$11:$AL$11, 0),
FALSE
)</f>
        <v>profile</v>
      </c>
    </row>
    <row r="70" spans="2:13" x14ac:dyDescent="0.2">
      <c r="B70" s="7" t="s">
        <v>92</v>
      </c>
      <c r="C70" s="44" t="s">
        <v>93</v>
      </c>
      <c r="D70" t="s">
        <v>247</v>
      </c>
      <c r="E70" s="12">
        <v>0.14285999999999999</v>
      </c>
      <c r="F70" s="14">
        <v>0.12975</v>
      </c>
      <c r="H70" s="12">
        <v>1.311E-2</v>
      </c>
      <c r="I70" s="14">
        <v>0.53300999999999998</v>
      </c>
      <c r="K70" s="45" t="str">
        <f>IFERROR(
IF(
$E70 &gt;= MAX(INDEX(summary!$G$67:$K$73,MATCH($C70,summary!$C$67:$C$73,0),)) - $F$4,
"High",
IF(
$E70 &lt;= MIN(INDEX(summary!$G$67:$K$73,MATCH($C70,summary!$C$67:$C$73,0),)) + $F$4,
"Low","")
),
IF(
1 - $E70 &lt;= MIN(INDEX(summary!$G$67:$K$73,MATCH($B70,summary!$B$67:$B$73,0),)) + $F$4,
"High",
IF(
1 - $E70 &gt;= MAX(INDEX(summary!$G$67:$K$73,MATCH($B70,summary!$B$67:$B$73,0),)) - $F$4,
"Low", "")
)
)</f>
        <v/>
      </c>
      <c r="M70" s="21" t="str">
        <f>VLOOKUP($B70,
summary!$B:$AL,
MATCH($M$11, summary!$B$11:$AL$11, 0),
FALSE
)</f>
        <v>profile</v>
      </c>
    </row>
    <row r="71" spans="2:13" x14ac:dyDescent="0.2">
      <c r="B71" s="7" t="s">
        <v>86</v>
      </c>
      <c r="C71" s="44" t="s">
        <v>87</v>
      </c>
      <c r="D71" t="s">
        <v>247</v>
      </c>
      <c r="E71" s="12">
        <v>0.32856999999999997</v>
      </c>
      <c r="F71" s="14">
        <v>0.3538</v>
      </c>
      <c r="H71" s="12">
        <v>-2.5229999999999999E-2</v>
      </c>
      <c r="I71" s="14">
        <v>0.36454999999999999</v>
      </c>
      <c r="K71" s="45" t="str">
        <f>IFERROR(
IF(
$E71 &gt;= MAX(INDEX(summary!$G$67:$K$73,MATCH($C71,summary!$C$67:$C$73,0),)) - $F$4,
"High",
IF(
$E71 &lt;= MIN(INDEX(summary!$G$67:$K$73,MATCH($C71,summary!$C$67:$C$73,0),)) + $F$4,
"Low","")
),
IF(
1 - $E71 &lt;= MIN(INDEX(summary!$G$67:$K$73,MATCH($B71,summary!$B$67:$B$73,0),)) + $F$4,
"High",
IF(
1 - $E71 &gt;= MAX(INDEX(summary!$G$67:$K$73,MATCH($B71,summary!$B$67:$B$73,0),)) - $F$4,
"Low", "")
)
)</f>
        <v/>
      </c>
      <c r="M71" s="21" t="str">
        <f>VLOOKUP($B71,
summary!$B:$AL,
MATCH($M$11, summary!$B$11:$AL$11, 0),
FALSE
)</f>
        <v>profile</v>
      </c>
    </row>
    <row r="72" spans="2:13" x14ac:dyDescent="0.2">
      <c r="B72" s="7" t="s">
        <v>98</v>
      </c>
      <c r="C72" s="44" t="s">
        <v>99</v>
      </c>
      <c r="D72" t="s">
        <v>247</v>
      </c>
      <c r="E72" s="12">
        <v>3.8100000000000002E-2</v>
      </c>
      <c r="F72" s="14">
        <v>6.4560000000000006E-2</v>
      </c>
      <c r="H72" s="12">
        <v>-2.6460000000000001E-2</v>
      </c>
      <c r="I72" s="14">
        <v>5.3710000000000001E-2</v>
      </c>
      <c r="K72" s="45" t="str">
        <f>IFERROR(
IF(
$E72 &gt;= MAX(INDEX(summary!$G$67:$K$73,MATCH($C72,summary!$C$67:$C$73,0),)) - $F$4,
"High",
IF(
$E72 &lt;= MIN(INDEX(summary!$G$67:$K$73,MATCH($C72,summary!$C$67:$C$73,0),)) + $F$4,
"Low","")
),
IF(
1 - $E72 &lt;= MIN(INDEX(summary!$G$67:$K$73,MATCH($B72,summary!$B$67:$B$73,0),)) + $F$4,
"High",
IF(
1 - $E72 &gt;= MAX(INDEX(summary!$G$67:$K$73,MATCH($B72,summary!$B$67:$B$73,0),)) - $F$4,
"Low", "")
)
)</f>
        <v>Low</v>
      </c>
      <c r="M72" s="21" t="str">
        <f>VLOOKUP($B72,
summary!$B:$AL,
MATCH($M$11, summary!$B$11:$AL$11, 0),
FALSE
)</f>
        <v>profile</v>
      </c>
    </row>
    <row r="73" spans="2:13" x14ac:dyDescent="0.2">
      <c r="B73" s="22" t="s">
        <v>96</v>
      </c>
      <c r="C73" s="42" t="s">
        <v>97</v>
      </c>
      <c r="D73" t="s">
        <v>247</v>
      </c>
      <c r="E73" s="38">
        <v>4.5240000000000002E-2</v>
      </c>
      <c r="F73" s="39">
        <v>0.11582000000000001</v>
      </c>
      <c r="H73" s="38">
        <v>-7.0580000000000004E-2</v>
      </c>
      <c r="I73" s="39">
        <v>1E-3</v>
      </c>
      <c r="K73" s="45" t="str">
        <f>IFERROR(
IF(
$E73 &gt;= MAX(INDEX(summary!$G$67:$K$73,MATCH($C73,summary!$C$67:$C$73,0),)) - $F$4,
"High",
IF(
$E73 &lt;= MIN(INDEX(summary!$G$67:$K$73,MATCH($C73,summary!$C$67:$C$73,0),)) + $F$4,
"Low","")
),
IF(
1 - $E73 &lt;= MIN(INDEX(summary!$G$67:$K$73,MATCH($B73,summary!$B$67:$B$73,0),)) + $F$4,
"High",
IF(
1 - $E73 &gt;= MAX(INDEX(summary!$G$67:$K$73,MATCH($B73,summary!$B$67:$B$73,0),)) - $F$4,
"Low", "")
)
)</f>
        <v>Low</v>
      </c>
      <c r="M73" s="33" t="str">
        <f>VLOOKUP($B73,
summary!$B:$AL,
MATCH($M$11, summary!$B$11:$AL$11, 0),
FALSE
)</f>
        <v>profile</v>
      </c>
    </row>
    <row r="74" spans="2:13" x14ac:dyDescent="0.2"/>
    <row r="75" spans="2:13" x14ac:dyDescent="0.2"/>
    <row r="76" spans="2:13" x14ac:dyDescent="0.2">
      <c r="C76" s="31" t="s">
        <v>101</v>
      </c>
    </row>
    <row r="77" spans="2:13" x14ac:dyDescent="0.2">
      <c r="B77" s="6" t="s">
        <v>104</v>
      </c>
      <c r="C77" s="43" t="s">
        <v>105</v>
      </c>
      <c r="D77" t="s">
        <v>247</v>
      </c>
      <c r="E77" s="9">
        <v>0.49286000000000002</v>
      </c>
      <c r="F77" s="13">
        <v>0.32595000000000002</v>
      </c>
      <c r="H77" s="9">
        <v>0.16691</v>
      </c>
      <c r="I77" s="13">
        <v>1E-3</v>
      </c>
      <c r="K77" s="45" t="str">
        <f>IFERROR(
IF(
$E77 &gt;= MAX(INDEX(summary!$G$77:$K$80,MATCH($C77,summary!$C$77:$C$80,0),)) - $F$4,
"High",
IF(
$E77 &lt;= MIN(INDEX(summary!$G$77:$K$80,MATCH($C77,summary!$C$77:$C$80,0),)) + $F$4,
"Low","")
),
IF(
1 - $E77 &lt;= MIN(INDEX(summary!$G$77:$K$80,MATCH($B77,summary!$B$77:$B$80,0),)) + $F$4,
"High",
IF(
1 - $E77 &gt;= MAX(INDEX(summary!$G$77:$K$80,MATCH($B77,summary!$B$77:$B$80,0),)) - $F$4,
"Low", "")
)
)</f>
        <v>High</v>
      </c>
      <c r="M77" s="20" t="str">
        <f>VLOOKUP($B77,
summary!$B:$AL,
MATCH($M$11, summary!$B$11:$AL$11, 0),
FALSE
)</f>
        <v>profile</v>
      </c>
    </row>
    <row r="78" spans="2:13" x14ac:dyDescent="0.2">
      <c r="B78" s="7" t="s">
        <v>102</v>
      </c>
      <c r="C78" s="44" t="s">
        <v>103</v>
      </c>
      <c r="D78" t="s">
        <v>247</v>
      </c>
      <c r="E78" s="12">
        <v>0.17380999999999999</v>
      </c>
      <c r="F78" s="14">
        <v>0.18101</v>
      </c>
      <c r="H78" s="12">
        <v>-7.2000000000000102E-3</v>
      </c>
      <c r="I78" s="14">
        <v>0.78688000000000002</v>
      </c>
      <c r="K78" s="45" t="str">
        <f>IFERROR(
IF(
$E78 &gt;= MAX(INDEX(summary!$G$77:$K$80,MATCH($C78,summary!$C$77:$C$80,0),)) - $F$4,
"High",
IF(
$E78 &lt;= MIN(INDEX(summary!$G$77:$K$80,MATCH($C78,summary!$C$77:$C$80,0),)) + $F$4,
"Low","")
),
IF(
1 - $E78 &lt;= MIN(INDEX(summary!$G$77:$K$80,MATCH($B78,summary!$B$77:$B$80,0),)) + $F$4,
"High",
IF(
1 - $E78 &gt;= MAX(INDEX(summary!$G$77:$K$80,MATCH($B78,summary!$B$77:$B$80,0),)) - $F$4,
"Low", "")
)
)</f>
        <v/>
      </c>
      <c r="M78" s="21" t="str">
        <f>VLOOKUP($B78,
summary!$B:$AL,
MATCH($M$11, summary!$B$11:$AL$11, 0),
FALSE
)</f>
        <v>profile</v>
      </c>
    </row>
    <row r="79" spans="2:13" x14ac:dyDescent="0.2">
      <c r="B79" s="7" t="s">
        <v>106</v>
      </c>
      <c r="C79" s="44" t="s">
        <v>107</v>
      </c>
      <c r="D79" t="s">
        <v>247</v>
      </c>
      <c r="E79" s="12">
        <v>0.27618999999999999</v>
      </c>
      <c r="F79" s="14">
        <v>0.33733999999999997</v>
      </c>
      <c r="H79" s="12">
        <v>-6.1150000000000003E-2</v>
      </c>
      <c r="I79" s="14">
        <v>2.0310000000000002E-2</v>
      </c>
      <c r="K79" s="45" t="str">
        <f>IFERROR(
IF(
$E79 &gt;= MAX(INDEX(summary!$G$77:$K$80,MATCH($C79,summary!$C$77:$C$80,0),)) - $F$4,
"High",
IF(
$E79 &lt;= MIN(INDEX(summary!$G$77:$K$80,MATCH($C79,summary!$C$77:$C$80,0),)) + $F$4,
"Low","")
),
IF(
1 - $E79 &lt;= MIN(INDEX(summary!$G$77:$K$80,MATCH($B79,summary!$B$77:$B$80,0),)) + $F$4,
"High",
IF(
1 - $E79 &gt;= MAX(INDEX(summary!$G$77:$K$80,MATCH($B79,summary!$B$77:$B$80,0),)) - $F$4,
"Low", "")
)
)</f>
        <v/>
      </c>
      <c r="M79" s="21" t="str">
        <f>VLOOKUP($B79,
summary!$B:$AL,
MATCH($M$11, summary!$B$11:$AL$11, 0),
FALSE
)</f>
        <v>profile</v>
      </c>
    </row>
    <row r="80" spans="2:13" x14ac:dyDescent="0.2">
      <c r="B80" s="22" t="s">
        <v>108</v>
      </c>
      <c r="C80" s="42" t="s">
        <v>109</v>
      </c>
      <c r="D80" t="s">
        <v>247</v>
      </c>
      <c r="E80" s="38">
        <v>5.7140000000000003E-2</v>
      </c>
      <c r="F80" s="39">
        <v>0.15570000000000001</v>
      </c>
      <c r="H80" s="38">
        <v>-9.8559999999999995E-2</v>
      </c>
      <c r="I80" s="39">
        <v>1E-3</v>
      </c>
      <c r="K80" s="45" t="str">
        <f>IFERROR(
IF(
$E80 &gt;= MAX(INDEX(summary!$G$77:$K$80,MATCH($C80,summary!$C$77:$C$80,0),)) - $F$4,
"High",
IF(
$E80 &lt;= MIN(INDEX(summary!$G$77:$K$80,MATCH($C80,summary!$C$77:$C$80,0),)) + $F$4,
"Low","")
),
IF(
1 - $E80 &lt;= MIN(INDEX(summary!$G$77:$K$80,MATCH($B80,summary!$B$77:$B$80,0),)) + $F$4,
"High",
IF(
1 - $E80 &gt;= MAX(INDEX(summary!$G$77:$K$80,MATCH($B80,summary!$B$77:$B$80,0),)) - $F$4,
"Low", "")
)
)</f>
        <v/>
      </c>
      <c r="M80" s="33" t="str">
        <f>VLOOKUP($B80,
summary!$B:$AL,
MATCH($M$11, summary!$B$11:$AL$11, 0),
FALSE
)</f>
        <v>profile</v>
      </c>
    </row>
    <row r="81" spans="2:13" x14ac:dyDescent="0.2"/>
    <row r="82" spans="2:13" x14ac:dyDescent="0.2"/>
    <row r="83" spans="2:13" x14ac:dyDescent="0.2">
      <c r="C83" s="31" t="s">
        <v>110</v>
      </c>
    </row>
    <row r="84" spans="2:13" x14ac:dyDescent="0.2">
      <c r="B84" s="6" t="s">
        <v>111</v>
      </c>
      <c r="C84" s="43" t="s">
        <v>112</v>
      </c>
      <c r="D84" t="s">
        <v>247</v>
      </c>
      <c r="E84" s="9">
        <v>0.70238</v>
      </c>
      <c r="F84" s="13">
        <v>0.6</v>
      </c>
      <c r="H84" s="9">
        <v>0.10238</v>
      </c>
      <c r="I84" s="13">
        <v>1E-3</v>
      </c>
      <c r="K84" s="45" t="str">
        <f>IFERROR(
IF(
$E84 &gt;= MAX(INDEX(summary!$G$84:$K$91,MATCH($C84,summary!$C$84:$C$91,0),)) - $F$4,
"High",
IF(
$E84 &lt;= MIN(INDEX(summary!$G$84:$K$91,MATCH($C84,summary!$C$84:$C$91,0),)) + $F$4,
"Low","")
),
IF(
1 - $E84 &lt;= MIN(INDEX(summary!$G$84:$K$91,MATCH($B84,summary!$B$84:$B$91,0),)) + $F$4,
"High",
IF(
1 - $E84 &gt;= MAX(INDEX(summary!$G$84:$K$91,MATCH($B84,summary!$B$84:$B$91,0),)) - $F$4,
"Low", "")
)
)</f>
        <v>High</v>
      </c>
      <c r="M84" s="20" t="str">
        <f>VLOOKUP($B84,
summary!$B:$AL,
MATCH($M$11, summary!$B$11:$AL$11, 0),
FALSE
)</f>
        <v>profile</v>
      </c>
    </row>
    <row r="85" spans="2:13" x14ac:dyDescent="0.2">
      <c r="B85" s="7" t="s">
        <v>121</v>
      </c>
      <c r="C85" s="44" t="s">
        <v>122</v>
      </c>
      <c r="D85" t="s">
        <v>247</v>
      </c>
      <c r="E85" s="12">
        <v>0.24762000000000001</v>
      </c>
      <c r="F85" s="14">
        <v>0.29683999999999999</v>
      </c>
      <c r="H85" s="12">
        <v>-4.922E-2</v>
      </c>
      <c r="I85" s="14">
        <v>5.459E-2</v>
      </c>
      <c r="K85" s="45" t="str">
        <f>IFERROR(
IF(
$E85 &gt;= MAX(INDEX(summary!$G$84:$K$91,MATCH($C85,summary!$C$84:$C$91,0),)) - $F$4,
"High",
IF(
$E85 &lt;= MIN(INDEX(summary!$G$84:$K$91,MATCH($C85,summary!$C$84:$C$91,0),)) + $F$4,
"Low","")
),
IF(
1 - $E85 &lt;= MIN(INDEX(summary!$G$84:$K$91,MATCH($B85,summary!$B$84:$B$91,0),)) + $F$4,
"High",
IF(
1 - $E85 &gt;= MAX(INDEX(summary!$G$84:$K$91,MATCH($B85,summary!$B$84:$B$91,0),)) - $F$4,
"Low", "")
)
)</f>
        <v/>
      </c>
      <c r="M85" s="21" t="str">
        <f>VLOOKUP($B85,
summary!$B:$AL,
MATCH($M$11, summary!$B$11:$AL$11, 0),
FALSE
)</f>
        <v>profile</v>
      </c>
    </row>
    <row r="86" spans="2:13" x14ac:dyDescent="0.2">
      <c r="B86" s="7" t="s">
        <v>115</v>
      </c>
      <c r="C86" s="44" t="s">
        <v>116</v>
      </c>
      <c r="D86" t="s">
        <v>247</v>
      </c>
      <c r="E86" s="12">
        <v>0.16189999999999999</v>
      </c>
      <c r="F86" s="14">
        <v>0.21962000000000001</v>
      </c>
      <c r="H86" s="12">
        <v>-5.772E-2</v>
      </c>
      <c r="I86" s="14">
        <v>1.158E-2</v>
      </c>
      <c r="K86" s="45" t="str">
        <f>IFERROR(
IF(
$E86 &gt;= MAX(INDEX(summary!$G$84:$K$91,MATCH($C86,summary!$C$84:$C$91,0),)) - $F$4,
"High",
IF(
$E86 &lt;= MIN(INDEX(summary!$G$84:$K$91,MATCH($C86,summary!$C$84:$C$91,0),)) + $F$4,
"Low","")
),
IF(
1 - $E86 &lt;= MIN(INDEX(summary!$G$84:$K$91,MATCH($B86,summary!$B$84:$B$91,0),)) + $F$4,
"High",
IF(
1 - $E86 &gt;= MAX(INDEX(summary!$G$84:$K$91,MATCH($B86,summary!$B$84:$B$91,0),)) - $F$4,
"Low", "")
)
)</f>
        <v/>
      </c>
      <c r="M86" s="21" t="str">
        <f>VLOOKUP($B86,
summary!$B:$AL,
MATCH($M$11, summary!$B$11:$AL$11, 0),
FALSE
)</f>
        <v>profile</v>
      </c>
    </row>
    <row r="87" spans="2:13" x14ac:dyDescent="0.2">
      <c r="B87" s="7" t="s">
        <v>113</v>
      </c>
      <c r="C87" s="44" t="s">
        <v>114</v>
      </c>
      <c r="D87" t="s">
        <v>247</v>
      </c>
      <c r="E87" s="12">
        <v>0.35714000000000001</v>
      </c>
      <c r="F87" s="14">
        <v>0.41519</v>
      </c>
      <c r="H87" s="12">
        <v>-5.8049999999999997E-2</v>
      </c>
      <c r="I87" s="14">
        <v>3.576E-2</v>
      </c>
      <c r="K87" s="45" t="str">
        <f>IFERROR(
IF(
$E87 &gt;= MAX(INDEX(summary!$G$84:$K$91,MATCH($C87,summary!$C$84:$C$91,0),)) - $F$4,
"High",
IF(
$E87 &lt;= MIN(INDEX(summary!$G$84:$K$91,MATCH($C87,summary!$C$84:$C$91,0),)) + $F$4,
"Low","")
),
IF(
1 - $E87 &lt;= MIN(INDEX(summary!$G$84:$K$91,MATCH($B87,summary!$B$84:$B$91,0),)) + $F$4,
"High",
IF(
1 - $E87 &gt;= MAX(INDEX(summary!$G$84:$K$91,MATCH($B87,summary!$B$84:$B$91,0),)) - $F$4,
"Low", "")
)
)</f>
        <v/>
      </c>
      <c r="M87" s="21" t="str">
        <f>VLOOKUP($B87,
summary!$B:$AL,
MATCH($M$11, summary!$B$11:$AL$11, 0),
FALSE
)</f>
        <v>profile</v>
      </c>
    </row>
    <row r="88" spans="2:13" x14ac:dyDescent="0.2">
      <c r="B88" s="7" t="s">
        <v>117</v>
      </c>
      <c r="C88" s="44" t="s">
        <v>118</v>
      </c>
      <c r="D88" t="s">
        <v>247</v>
      </c>
      <c r="E88" s="12">
        <v>0.24285999999999999</v>
      </c>
      <c r="F88" s="14">
        <v>0.30886000000000002</v>
      </c>
      <c r="H88" s="12">
        <v>-6.6000000000000003E-2</v>
      </c>
      <c r="I88" s="14">
        <v>9.9900000000000006E-3</v>
      </c>
      <c r="K88" s="45" t="str">
        <f>IFERROR(
IF(
$E88 &gt;= MAX(INDEX(summary!$G$84:$K$91,MATCH($C88,summary!$C$84:$C$91,0),)) - $F$4,
"High",
IF(
$E88 &lt;= MIN(INDEX(summary!$G$84:$K$91,MATCH($C88,summary!$C$84:$C$91,0),)) + $F$4,
"Low","")
),
IF(
1 - $E88 &lt;= MIN(INDEX(summary!$G$84:$K$91,MATCH($B88,summary!$B$84:$B$91,0),)) + $F$4,
"High",
IF(
1 - $E88 &gt;= MAX(INDEX(summary!$G$84:$K$91,MATCH($B88,summary!$B$84:$B$91,0),)) - $F$4,
"Low", "")
)
)</f>
        <v/>
      </c>
      <c r="M88" s="21" t="str">
        <f>VLOOKUP($B88,
summary!$B:$AL,
MATCH($M$11, summary!$B$11:$AL$11, 0),
FALSE
)</f>
        <v>profile</v>
      </c>
    </row>
    <row r="89" spans="2:13" x14ac:dyDescent="0.2">
      <c r="B89" s="7" t="s">
        <v>119</v>
      </c>
      <c r="C89" s="44" t="s">
        <v>120</v>
      </c>
      <c r="D89" t="s">
        <v>247</v>
      </c>
      <c r="E89" s="12">
        <v>0.26429000000000002</v>
      </c>
      <c r="F89" s="14">
        <v>0.39810000000000001</v>
      </c>
      <c r="H89" s="12">
        <v>-0.13381000000000001</v>
      </c>
      <c r="I89" s="14">
        <v>1E-3</v>
      </c>
      <c r="K89" s="45" t="str">
        <f>IFERROR(
IF(
$E89 &gt;= MAX(INDEX(summary!$G$84:$K$91,MATCH($C89,summary!$C$84:$C$91,0),)) - $F$4,
"High",
IF(
$E89 &lt;= MIN(INDEX(summary!$G$84:$K$91,MATCH($C89,summary!$C$84:$C$91,0),)) + $F$4,
"Low","")
),
IF(
1 - $E89 &lt;= MIN(INDEX(summary!$G$84:$K$91,MATCH($B89,summary!$B$84:$B$91,0),)) + $F$4,
"High",
IF(
1 - $E89 &gt;= MAX(INDEX(summary!$G$84:$K$91,MATCH($B89,summary!$B$84:$B$91,0),)) - $F$4,
"Low", "")
)
)</f>
        <v/>
      </c>
      <c r="M89" s="21" t="str">
        <f>VLOOKUP($B89,
summary!$B:$AL,
MATCH($M$11, summary!$B$11:$AL$11, 0),
FALSE
)</f>
        <v>profile</v>
      </c>
    </row>
    <row r="90" spans="2:13" x14ac:dyDescent="0.2">
      <c r="B90" s="7" t="s">
        <v>125</v>
      </c>
      <c r="C90" s="44" t="s">
        <v>126</v>
      </c>
      <c r="D90" t="s">
        <v>247</v>
      </c>
      <c r="E90" s="12">
        <v>0.41904999999999998</v>
      </c>
      <c r="F90" s="14">
        <v>0.56455999999999995</v>
      </c>
      <c r="H90" s="12">
        <v>-0.14551</v>
      </c>
      <c r="I90" s="14">
        <v>1E-3</v>
      </c>
      <c r="K90" s="45" t="str">
        <f>IFERROR(
IF(
$E90 &gt;= MAX(INDEX(summary!$G$84:$K$91,MATCH($C90,summary!$C$84:$C$91,0),)) - $F$4,
"High",
IF(
$E90 &lt;= MIN(INDEX(summary!$G$84:$K$91,MATCH($C90,summary!$C$84:$C$91,0),)) + $F$4,
"Low","")
),
IF(
1 - $E90 &lt;= MIN(INDEX(summary!$G$84:$K$91,MATCH($B90,summary!$B$84:$B$91,0),)) + $F$4,
"High",
IF(
1 - $E90 &gt;= MAX(INDEX(summary!$G$84:$K$91,MATCH($B90,summary!$B$84:$B$91,0),)) - $F$4,
"Low", "")
)
)</f>
        <v/>
      </c>
      <c r="M90" s="21" t="str">
        <f>VLOOKUP($B90,
summary!$B:$AL,
MATCH($M$11, summary!$B$11:$AL$11, 0),
FALSE
)</f>
        <v>profile</v>
      </c>
    </row>
    <row r="91" spans="2:13" x14ac:dyDescent="0.2">
      <c r="B91" s="22" t="s">
        <v>123</v>
      </c>
      <c r="C91" s="42" t="s">
        <v>124</v>
      </c>
      <c r="D91" t="s">
        <v>247</v>
      </c>
      <c r="E91" s="38">
        <v>0.54762</v>
      </c>
      <c r="F91" s="39">
        <v>0.69494</v>
      </c>
      <c r="H91" s="38">
        <v>-0.14732000000000001</v>
      </c>
      <c r="I91" s="39">
        <v>1E-3</v>
      </c>
      <c r="K91" s="45" t="str">
        <f>IFERROR(
IF(
$E91 &gt;= MAX(INDEX(summary!$G$84:$K$91,MATCH($C91,summary!$C$84:$C$91,0),)) - $F$4,
"High",
IF(
$E91 &lt;= MIN(INDEX(summary!$G$84:$K$91,MATCH($C91,summary!$C$84:$C$91,0),)) + $F$4,
"Low","")
),
IF(
1 - $E91 &lt;= MIN(INDEX(summary!$G$84:$K$91,MATCH($B91,summary!$B$84:$B$91,0),)) + $F$4,
"High",
IF(
1 - $E91 &gt;= MAX(INDEX(summary!$G$84:$K$91,MATCH($B91,summary!$B$84:$B$91,0),)) - $F$4,
"Low", "")
)
)</f>
        <v/>
      </c>
      <c r="M91" s="33" t="str">
        <f>VLOOKUP($B91,
summary!$B:$AL,
MATCH($M$11, summary!$B$11:$AL$11, 0),
FALSE
)</f>
        <v>profile</v>
      </c>
    </row>
    <row r="92" spans="2:13" x14ac:dyDescent="0.2"/>
    <row r="93" spans="2:13" x14ac:dyDescent="0.2"/>
    <row r="94" spans="2:13" x14ac:dyDescent="0.2">
      <c r="C94" s="31" t="s">
        <v>127</v>
      </c>
    </row>
    <row r="95" spans="2:13" x14ac:dyDescent="0.2">
      <c r="B95" s="6" t="s">
        <v>138</v>
      </c>
      <c r="C95" s="43" t="s">
        <v>139</v>
      </c>
      <c r="D95" t="s">
        <v>247</v>
      </c>
      <c r="E95" s="9">
        <v>0.84762000000000004</v>
      </c>
      <c r="F95" s="13">
        <v>0.61012999999999995</v>
      </c>
      <c r="H95" s="9">
        <v>0.23749000000000001</v>
      </c>
      <c r="I95" s="13">
        <v>1E-3</v>
      </c>
      <c r="K95" s="45" t="str">
        <f>IFERROR(
IF(
$E95 &gt;= MAX(INDEX(summary!$G$95:$K$102,MATCH($C95,summary!$C$95:$C$102,0),)) - $F$4,
"High",
IF(
$E95 &lt;= MIN(INDEX(summary!$G$95:$K$102,MATCH($C95,summary!$C$95:$C$102,0),)) + $F$4,
"Low","")
),
IF(
1 - $E95 &lt;= MIN(INDEX(summary!$G$95:$K$102,MATCH($B95,summary!$B$95:$B$102,0),)) + $F$4,
"High",
IF(
1 - $E95 &gt;= MAX(INDEX(summary!$G$95:$K$102,MATCH($B95,summary!$B$95:$B$102,0),)) - $F$4,
"Low", "")
)
)</f>
        <v/>
      </c>
      <c r="M95" s="20" t="str">
        <f>VLOOKUP($B95,
summary!$B:$AL,
MATCH($M$11, summary!$B$11:$AL$11, 0),
FALSE
)</f>
        <v>profile</v>
      </c>
    </row>
    <row r="96" spans="2:13" x14ac:dyDescent="0.2">
      <c r="B96" s="7" t="s">
        <v>130</v>
      </c>
      <c r="C96" s="44" t="s">
        <v>131</v>
      </c>
      <c r="D96" t="s">
        <v>247</v>
      </c>
      <c r="E96" s="12">
        <v>0.75475999999999999</v>
      </c>
      <c r="F96" s="14">
        <v>0.59872999999999998</v>
      </c>
      <c r="H96" s="12">
        <v>0.15603</v>
      </c>
      <c r="I96" s="14">
        <v>1E-3</v>
      </c>
      <c r="K96" s="45" t="str">
        <f>IFERROR(
IF(
$E96 &gt;= MAX(INDEX(summary!$G$95:$K$102,MATCH($C96,summary!$C$95:$C$102,0),)) - $F$4,
"High",
IF(
$E96 &lt;= MIN(INDEX(summary!$G$95:$K$102,MATCH($C96,summary!$C$95:$C$102,0),)) + $F$4,
"Low","")
),
IF(
1 - $E96 &lt;= MIN(INDEX(summary!$G$95:$K$102,MATCH($B96,summary!$B$95:$B$102,0),)) + $F$4,
"High",
IF(
1 - $E96 &gt;= MAX(INDEX(summary!$G$95:$K$102,MATCH($B96,summary!$B$95:$B$102,0),)) - $F$4,
"Low", "")
)
)</f>
        <v/>
      </c>
      <c r="M96" s="21" t="str">
        <f>VLOOKUP($B96,
summary!$B:$AL,
MATCH($M$11, summary!$B$11:$AL$11, 0),
FALSE
)</f>
        <v>profile</v>
      </c>
    </row>
    <row r="97" spans="2:13" x14ac:dyDescent="0.2">
      <c r="B97" s="7" t="s">
        <v>142</v>
      </c>
      <c r="C97" s="44" t="s">
        <v>143</v>
      </c>
      <c r="D97" t="s">
        <v>247</v>
      </c>
      <c r="E97" s="12">
        <v>0.75714000000000004</v>
      </c>
      <c r="F97" s="14">
        <v>0.62089000000000005</v>
      </c>
      <c r="H97" s="12">
        <v>0.13625000000000001</v>
      </c>
      <c r="I97" s="14">
        <v>1E-3</v>
      </c>
      <c r="K97" s="45" t="str">
        <f>IFERROR(
IF(
$E97 &gt;= MAX(INDEX(summary!$G$95:$K$102,MATCH($C97,summary!$C$95:$C$102,0),)) - $F$4,
"High",
IF(
$E97 &lt;= MIN(INDEX(summary!$G$95:$K$102,MATCH($C97,summary!$C$95:$C$102,0),)) + $F$4,
"Low","")
),
IF(
1 - $E97 &lt;= MIN(INDEX(summary!$G$95:$K$102,MATCH($B97,summary!$B$95:$B$102,0),)) + $F$4,
"High",
IF(
1 - $E97 &gt;= MAX(INDEX(summary!$G$95:$K$102,MATCH($B97,summary!$B$95:$B$102,0),)) - $F$4,
"Low", "")
)
)</f>
        <v/>
      </c>
      <c r="M97" s="21" t="str">
        <f>VLOOKUP($B97,
summary!$B:$AL,
MATCH($M$11, summary!$B$11:$AL$11, 0),
FALSE
)</f>
        <v>profile</v>
      </c>
    </row>
    <row r="98" spans="2:13" x14ac:dyDescent="0.2">
      <c r="B98" s="7" t="s">
        <v>132</v>
      </c>
      <c r="C98" s="44" t="s">
        <v>133</v>
      </c>
      <c r="D98" t="s">
        <v>247</v>
      </c>
      <c r="E98" s="12">
        <v>0.83570999999999995</v>
      </c>
      <c r="F98" s="14">
        <v>0.72467999999999999</v>
      </c>
      <c r="H98" s="12">
        <v>0.11103</v>
      </c>
      <c r="I98" s="14">
        <v>1E-3</v>
      </c>
      <c r="K98" s="45" t="str">
        <f>IFERROR(
IF(
$E98 &gt;= MAX(INDEX(summary!$G$95:$K$102,MATCH($C98,summary!$C$95:$C$102,0),)) - $F$4,
"High",
IF(
$E98 &lt;= MIN(INDEX(summary!$G$95:$K$102,MATCH($C98,summary!$C$95:$C$102,0),)) + $F$4,
"Low","")
),
IF(
1 - $E98 &lt;= MIN(INDEX(summary!$G$95:$K$102,MATCH($B98,summary!$B$95:$B$102,0),)) + $F$4,
"High",
IF(
1 - $E98 &gt;= MAX(INDEX(summary!$G$95:$K$102,MATCH($B98,summary!$B$95:$B$102,0),)) - $F$4,
"Low", "")
)
)</f>
        <v/>
      </c>
      <c r="M98" s="21" t="str">
        <f>VLOOKUP($B98,
summary!$B:$AL,
MATCH($M$11, summary!$B$11:$AL$11, 0),
FALSE
)</f>
        <v>profile</v>
      </c>
    </row>
    <row r="99" spans="2:13" x14ac:dyDescent="0.2">
      <c r="B99" s="7" t="s">
        <v>140</v>
      </c>
      <c r="C99" s="44" t="s">
        <v>141</v>
      </c>
      <c r="D99" t="s">
        <v>247</v>
      </c>
      <c r="E99" s="12">
        <v>0.82142999999999999</v>
      </c>
      <c r="F99" s="14">
        <v>0.8</v>
      </c>
      <c r="H99" s="12">
        <v>2.1430000000000001E-2</v>
      </c>
      <c r="I99" s="14">
        <v>0.36019000000000001</v>
      </c>
      <c r="K99" s="45" t="str">
        <f>IFERROR(
IF(
$E99 &gt;= MAX(INDEX(summary!$G$95:$K$102,MATCH($C99,summary!$C$95:$C$102,0),)) - $F$4,
"High",
IF(
$E99 &lt;= MIN(INDEX(summary!$G$95:$K$102,MATCH($C99,summary!$C$95:$C$102,0),)) + $F$4,
"Low","")
),
IF(
1 - $E99 &lt;= MIN(INDEX(summary!$G$95:$K$102,MATCH($B99,summary!$B$95:$B$102,0),)) + $F$4,
"High",
IF(
1 - $E99 &gt;= MAX(INDEX(summary!$G$95:$K$102,MATCH($B99,summary!$B$95:$B$102,0),)) - $F$4,
"Low", "")
)
)</f>
        <v/>
      </c>
      <c r="M99" s="21" t="str">
        <f>VLOOKUP($B99,
summary!$B:$AL,
MATCH($M$11, summary!$B$11:$AL$11, 0),
FALSE
)</f>
        <v>profile</v>
      </c>
    </row>
    <row r="100" spans="2:13" x14ac:dyDescent="0.2">
      <c r="B100" s="7" t="s">
        <v>136</v>
      </c>
      <c r="C100" s="44" t="s">
        <v>137</v>
      </c>
      <c r="D100" t="s">
        <v>247</v>
      </c>
      <c r="E100" s="12">
        <v>0.68810000000000004</v>
      </c>
      <c r="F100" s="14">
        <v>0.66961999999999999</v>
      </c>
      <c r="H100" s="12">
        <v>1.8480000000000101E-2</v>
      </c>
      <c r="I100" s="14">
        <v>0.50982000000000005</v>
      </c>
      <c r="K100" s="45" t="str">
        <f>IFERROR(
IF(
$E100 &gt;= MAX(INDEX(summary!$G$95:$K$102,MATCH($C100,summary!$C$95:$C$102,0),)) - $F$4,
"High",
IF(
$E100 &lt;= MIN(INDEX(summary!$G$95:$K$102,MATCH($C100,summary!$C$95:$C$102,0),)) + $F$4,
"Low","")
),
IF(
1 - $E100 &lt;= MIN(INDEX(summary!$G$95:$K$102,MATCH($B100,summary!$B$95:$B$102,0),)) + $F$4,
"High",
IF(
1 - $E100 &gt;= MAX(INDEX(summary!$G$95:$K$102,MATCH($B100,summary!$B$95:$B$102,0),)) - $F$4,
"Low", "")
)
)</f>
        <v/>
      </c>
      <c r="M100" s="21" t="str">
        <f>VLOOKUP($B100,
summary!$B:$AL,
MATCH($M$11, summary!$B$11:$AL$11, 0),
FALSE
)</f>
        <v>profile</v>
      </c>
    </row>
    <row r="101" spans="2:13" x14ac:dyDescent="0.2">
      <c r="B101" s="7" t="s">
        <v>134</v>
      </c>
      <c r="C101" s="44" t="s">
        <v>135</v>
      </c>
      <c r="D101" t="s">
        <v>247</v>
      </c>
      <c r="E101" s="12">
        <v>0.74761999999999995</v>
      </c>
      <c r="F101" s="14">
        <v>0.73101000000000005</v>
      </c>
      <c r="H101" s="12">
        <v>1.6609999999999899E-2</v>
      </c>
      <c r="I101" s="14">
        <v>0.53339000000000003</v>
      </c>
      <c r="K101" s="45" t="str">
        <f>IFERROR(
IF(
$E101 &gt;= MAX(INDEX(summary!$G$95:$K$102,MATCH($C101,summary!$C$95:$C$102,0),)) - $F$4,
"High",
IF(
$E101 &lt;= MIN(INDEX(summary!$G$95:$K$102,MATCH($C101,summary!$C$95:$C$102,0),)) + $F$4,
"Low","")
),
IF(
1 - $E101 &lt;= MIN(INDEX(summary!$G$95:$K$102,MATCH($B101,summary!$B$95:$B$102,0),)) + $F$4,
"High",
IF(
1 - $E101 &gt;= MAX(INDEX(summary!$G$95:$K$102,MATCH($B101,summary!$B$95:$B$102,0),)) - $F$4,
"Low", "")
)
)</f>
        <v/>
      </c>
      <c r="M101" s="21" t="str">
        <f>VLOOKUP($B101,
summary!$B:$AL,
MATCH($M$11, summary!$B$11:$AL$11, 0),
FALSE
)</f>
        <v>profile</v>
      </c>
    </row>
    <row r="102" spans="2:13" x14ac:dyDescent="0.2">
      <c r="B102" s="22" t="s">
        <v>128</v>
      </c>
      <c r="C102" s="42" t="s">
        <v>129</v>
      </c>
      <c r="D102" t="s">
        <v>247</v>
      </c>
      <c r="E102" s="38">
        <v>0.67142999999999997</v>
      </c>
      <c r="F102" s="39">
        <v>0.72911000000000004</v>
      </c>
      <c r="H102" s="38">
        <v>-5.7680000000000099E-2</v>
      </c>
      <c r="I102" s="39">
        <v>2.3099999999999999E-2</v>
      </c>
      <c r="K102" s="45" t="str">
        <f>IFERROR(
IF(
$E102 &gt;= MAX(INDEX(summary!$G$95:$K$102,MATCH($C102,summary!$C$95:$C$102,0),)) - $F$4,
"High",
IF(
$E102 &lt;= MIN(INDEX(summary!$G$95:$K$102,MATCH($C102,summary!$C$95:$C$102,0),)) + $F$4,
"Low","")
),
IF(
1 - $E102 &lt;= MIN(INDEX(summary!$G$95:$K$102,MATCH($B102,summary!$B$95:$B$102,0),)) + $F$4,
"High",
IF(
1 - $E102 &gt;= MAX(INDEX(summary!$G$95:$K$102,MATCH($B102,summary!$B$95:$B$102,0),)) - $F$4,
"Low", "")
)
)</f>
        <v/>
      </c>
      <c r="M102" s="33" t="str">
        <f>VLOOKUP($B102,
summary!$B:$AL,
MATCH($M$11, summary!$B$11:$AL$11, 0),
FALSE
)</f>
        <v>profile</v>
      </c>
    </row>
    <row r="103" spans="2:13" x14ac:dyDescent="0.2"/>
    <row r="104" spans="2:13" x14ac:dyDescent="0.2"/>
    <row r="105" spans="2:13" x14ac:dyDescent="0.2">
      <c r="C105" s="31" t="s">
        <v>144</v>
      </c>
    </row>
    <row r="106" spans="2:13" x14ac:dyDescent="0.2">
      <c r="B106" s="6" t="s">
        <v>155</v>
      </c>
      <c r="C106" s="43" t="s">
        <v>156</v>
      </c>
      <c r="D106" t="s">
        <v>247</v>
      </c>
      <c r="E106" s="9">
        <v>0.85238000000000003</v>
      </c>
      <c r="F106" s="13">
        <v>0.55062999999999995</v>
      </c>
      <c r="H106" s="9">
        <v>0.30175000000000002</v>
      </c>
      <c r="I106" s="13">
        <v>1E-3</v>
      </c>
      <c r="K106" s="45" t="str">
        <f>IFERROR(
IF(
$E106 &gt;= MAX(INDEX(summary!$G$106:$K$112,MATCH($C106,summary!$C$106:$C$112,0),)) - $F$4,
"High",
IF(
$E106 &lt;= MIN(INDEX(summary!$G$106:$K$112,MATCH($C106,summary!$C$106:$C$112,0),)) + $F$4,
"Low","")
),
IF(
1 - $E106 &lt;= MIN(INDEX(summary!$G$106:$K$112,MATCH($B106,summary!$B$106:$B$112,0),)) + $F$4,
"High",
IF(
1 - $E106 &gt;= MAX(INDEX(summary!$G$106:$K$112,MATCH($B106,summary!$B$106:$B$112,0),)) - $F$4,
"Low", "")
)
)</f>
        <v/>
      </c>
      <c r="M106" s="20" t="str">
        <f>VLOOKUP($B106,
summary!$B:$AL,
MATCH($M$11, summary!$B$11:$AL$11, 0),
FALSE
)</f>
        <v>profile</v>
      </c>
    </row>
    <row r="107" spans="2:13" x14ac:dyDescent="0.2">
      <c r="B107" s="7" t="s">
        <v>157</v>
      </c>
      <c r="C107" s="44" t="s">
        <v>158</v>
      </c>
      <c r="D107" t="s">
        <v>247</v>
      </c>
      <c r="E107" s="12">
        <v>0.59048</v>
      </c>
      <c r="F107" s="14">
        <v>0.33923999999999999</v>
      </c>
      <c r="H107" s="12">
        <v>0.25124000000000002</v>
      </c>
      <c r="I107" s="14">
        <v>1E-3</v>
      </c>
      <c r="K107" s="45" t="str">
        <f>IFERROR(
IF(
$E107 &gt;= MAX(INDEX(summary!$G$106:$K$112,MATCH($C107,summary!$C$106:$C$112,0),)) - $F$4,
"High",
IF(
$E107 &lt;= MIN(INDEX(summary!$G$106:$K$112,MATCH($C107,summary!$C$106:$C$112,0),)) + $F$4,
"Low","")
),
IF(
1 - $E107 &lt;= MIN(INDEX(summary!$G$106:$K$112,MATCH($B107,summary!$B$106:$B$112,0),)) + $F$4,
"High",
IF(
1 - $E107 &gt;= MAX(INDEX(summary!$G$106:$K$112,MATCH($B107,summary!$B$106:$B$112,0),)) - $F$4,
"Low", "")
)
)</f>
        <v>High</v>
      </c>
      <c r="M107" s="21" t="str">
        <f>VLOOKUP($B107,
summary!$B:$AL,
MATCH($M$11, summary!$B$11:$AL$11, 0),
FALSE
)</f>
        <v>profile</v>
      </c>
    </row>
    <row r="108" spans="2:13" x14ac:dyDescent="0.2">
      <c r="B108" s="7" t="s">
        <v>145</v>
      </c>
      <c r="C108" s="44" t="s">
        <v>146</v>
      </c>
      <c r="D108" t="s">
        <v>247</v>
      </c>
      <c r="E108" s="12">
        <v>0.84762000000000004</v>
      </c>
      <c r="F108" s="14">
        <v>0.61329</v>
      </c>
      <c r="H108" s="12">
        <v>0.23433000000000001</v>
      </c>
      <c r="I108" s="14">
        <v>1E-3</v>
      </c>
      <c r="K108" s="45" t="str">
        <f>IFERROR(
IF(
$E108 &gt;= MAX(INDEX(summary!$G$106:$K$112,MATCH($C108,summary!$C$106:$C$112,0),)) - $F$4,
"High",
IF(
$E108 &lt;= MIN(INDEX(summary!$G$106:$K$112,MATCH($C108,summary!$C$106:$C$112,0),)) + $F$4,
"Low","")
),
IF(
1 - $E108 &lt;= MIN(INDEX(summary!$G$106:$K$112,MATCH($B108,summary!$B$106:$B$112,0),)) + $F$4,
"High",
IF(
1 - $E108 &gt;= MAX(INDEX(summary!$G$106:$K$112,MATCH($B108,summary!$B$106:$B$112,0),)) - $F$4,
"Low", "")
)
)</f>
        <v>High</v>
      </c>
      <c r="M108" s="21" t="str">
        <f>VLOOKUP($B108,
summary!$B:$AL,
MATCH($M$11, summary!$B$11:$AL$11, 0),
FALSE
)</f>
        <v>profile</v>
      </c>
    </row>
    <row r="109" spans="2:13" x14ac:dyDescent="0.2">
      <c r="B109" s="7" t="s">
        <v>147</v>
      </c>
      <c r="C109" s="44" t="s">
        <v>148</v>
      </c>
      <c r="D109" t="s">
        <v>247</v>
      </c>
      <c r="E109" s="12">
        <v>0.6119</v>
      </c>
      <c r="F109" s="14">
        <v>0.55696000000000001</v>
      </c>
      <c r="H109" s="12">
        <v>5.4940000000000003E-2</v>
      </c>
      <c r="I109" s="14">
        <v>4.9390000000000003E-2</v>
      </c>
      <c r="K109" s="45" t="str">
        <f>IFERROR(
IF(
$E109 &gt;= MAX(INDEX(summary!$G$106:$K$112,MATCH($C109,summary!$C$106:$C$112,0),)) - $F$4,
"High",
IF(
$E109 &lt;= MIN(INDEX(summary!$G$106:$K$112,MATCH($C109,summary!$C$106:$C$112,0),)) + $F$4,
"Low","")
),
IF(
1 - $E109 &lt;= MIN(INDEX(summary!$G$106:$K$112,MATCH($B109,summary!$B$106:$B$112,0),)) + $F$4,
"High",
IF(
1 - $E109 &gt;= MAX(INDEX(summary!$G$106:$K$112,MATCH($B109,summary!$B$106:$B$112,0),)) - $F$4,
"Low", "")
)
)</f>
        <v/>
      </c>
      <c r="M109" s="21" t="str">
        <f>VLOOKUP($B109,
summary!$B:$AL,
MATCH($M$11, summary!$B$11:$AL$11, 0),
FALSE
)</f>
        <v>profile</v>
      </c>
    </row>
    <row r="110" spans="2:13" x14ac:dyDescent="0.2">
      <c r="B110" s="7" t="s">
        <v>151</v>
      </c>
      <c r="C110" s="44" t="s">
        <v>152</v>
      </c>
      <c r="D110" t="s">
        <v>247</v>
      </c>
      <c r="E110" s="12">
        <v>0.18809999999999999</v>
      </c>
      <c r="F110" s="14">
        <v>0.2462</v>
      </c>
      <c r="H110" s="12">
        <v>-5.8099999999999999E-2</v>
      </c>
      <c r="I110" s="14">
        <v>1.4880000000000001E-2</v>
      </c>
      <c r="K110" s="45" t="str">
        <f>IFERROR(
IF(
$E110 &gt;= MAX(INDEX(summary!$G$106:$K$112,MATCH($C110,summary!$C$106:$C$112,0),)) - $F$4,
"High",
IF(
$E110 &lt;= MIN(INDEX(summary!$G$106:$K$112,MATCH($C110,summary!$C$106:$C$112,0),)) + $F$4,
"Low","")
),
IF(
1 - $E110 &lt;= MIN(INDEX(summary!$G$106:$K$112,MATCH($B110,summary!$B$106:$B$112,0),)) + $F$4,
"High",
IF(
1 - $E110 &gt;= MAX(INDEX(summary!$G$106:$K$112,MATCH($B110,summary!$B$106:$B$112,0),)) - $F$4,
"Low", "")
)
)</f>
        <v/>
      </c>
      <c r="M110" s="21" t="str">
        <f>VLOOKUP($B110,
summary!$B:$AL,
MATCH($M$11, summary!$B$11:$AL$11, 0),
FALSE
)</f>
        <v>profile</v>
      </c>
    </row>
    <row r="111" spans="2:13" x14ac:dyDescent="0.2">
      <c r="B111" s="7" t="s">
        <v>153</v>
      </c>
      <c r="C111" s="44" t="s">
        <v>154</v>
      </c>
      <c r="D111" t="s">
        <v>247</v>
      </c>
      <c r="E111" s="12">
        <v>0.21190000000000001</v>
      </c>
      <c r="F111" s="14">
        <v>0.28417999999999999</v>
      </c>
      <c r="H111" s="12">
        <v>-7.2279999999999997E-2</v>
      </c>
      <c r="I111" s="14">
        <v>3.65E-3</v>
      </c>
      <c r="K111" s="45" t="str">
        <f>IFERROR(
IF(
$E111 &gt;= MAX(INDEX(summary!$G$106:$K$112,MATCH($C111,summary!$C$106:$C$112,0),)) - $F$4,
"High",
IF(
$E111 &lt;= MIN(INDEX(summary!$G$106:$K$112,MATCH($C111,summary!$C$106:$C$112,0),)) + $F$4,
"Low","")
),
IF(
1 - $E111 &lt;= MIN(INDEX(summary!$G$106:$K$112,MATCH($B111,summary!$B$106:$B$112,0),)) + $F$4,
"High",
IF(
1 - $E111 &gt;= MAX(INDEX(summary!$G$106:$K$112,MATCH($B111,summary!$B$106:$B$112,0),)) - $F$4,
"Low", "")
)
)</f>
        <v/>
      </c>
      <c r="M111" s="21" t="str">
        <f>VLOOKUP($B111,
summary!$B:$AL,
MATCH($M$11, summary!$B$11:$AL$11, 0),
FALSE
)</f>
        <v>profile</v>
      </c>
    </row>
    <row r="112" spans="2:13" x14ac:dyDescent="0.2">
      <c r="B112" s="22" t="s">
        <v>149</v>
      </c>
      <c r="C112" s="42" t="s">
        <v>150</v>
      </c>
      <c r="D112" t="s">
        <v>247</v>
      </c>
      <c r="E112" s="38">
        <v>0.22142999999999999</v>
      </c>
      <c r="F112" s="39">
        <v>0.36138999999999999</v>
      </c>
      <c r="H112" s="38">
        <v>-0.13996</v>
      </c>
      <c r="I112" s="39">
        <v>1E-3</v>
      </c>
      <c r="K112" s="45" t="str">
        <f>IFERROR(
IF(
$E112 &gt;= MAX(INDEX(summary!$G$106:$K$112,MATCH($C112,summary!$C$106:$C$112,0),)) - $F$4,
"High",
IF(
$E112 &lt;= MIN(INDEX(summary!$G$106:$K$112,MATCH($C112,summary!$C$106:$C$112,0),)) + $F$4,
"Low","")
),
IF(
1 - $E112 &lt;= MIN(INDEX(summary!$G$106:$K$112,MATCH($B112,summary!$B$106:$B$112,0),)) + $F$4,
"High",
IF(
1 - $E112 &gt;= MAX(INDEX(summary!$G$106:$K$112,MATCH($B112,summary!$B$106:$B$112,0),)) - $F$4,
"Low", "")
)
)</f>
        <v/>
      </c>
      <c r="M112" s="33" t="str">
        <f>VLOOKUP($B112,
summary!$B:$AL,
MATCH($M$11, summary!$B$11:$AL$11, 0),
FALSE
)</f>
        <v>profile</v>
      </c>
    </row>
    <row r="113" spans="2:13" x14ac:dyDescent="0.2"/>
    <row r="114" spans="2:13" x14ac:dyDescent="0.2"/>
    <row r="115" spans="2:13" x14ac:dyDescent="0.2">
      <c r="C115" s="31" t="s">
        <v>159</v>
      </c>
    </row>
    <row r="116" spans="2:13" x14ac:dyDescent="0.2">
      <c r="B116" s="6" t="s">
        <v>172</v>
      </c>
      <c r="C116" s="43" t="s">
        <v>173</v>
      </c>
      <c r="D116" t="s">
        <v>247</v>
      </c>
      <c r="E116" s="9">
        <v>0.49286000000000002</v>
      </c>
      <c r="F116" s="13">
        <v>0.50758999999999999</v>
      </c>
      <c r="H116" s="9">
        <v>-1.473E-2</v>
      </c>
      <c r="I116" s="13">
        <v>0.62978000000000001</v>
      </c>
      <c r="K116" s="45" t="str">
        <f>IFERROR(
IF(
$E116 &gt;= MAX(INDEX(summary!$G$116:$K$122,MATCH($C116,summary!$C$116:$C$122,0),)) - $F$4,
"High",
IF(
$E116 &lt;= MIN(INDEX(summary!$G$116:$K$122,MATCH($C116,summary!$C$116:$C$122,0),)) + $F$4,
"Low","")
),
IF(
1 - $E116 &lt;= MIN(INDEX(summary!$G$116:$K$122,MATCH($B116,summary!$B$116:$B$122,0),)) + $F$4,
"High",
IF(
1 - $E116 &gt;= MAX(INDEX(summary!$G$116:$K$122,MATCH($B116,summary!$B$116:$B$122,0),)) - $F$4,
"Low", "")
)
)</f>
        <v/>
      </c>
      <c r="M116" s="20" t="str">
        <f>VLOOKUP($B116,
summary!$B:$AL,
MATCH($M$11, summary!$B$11:$AL$11, 0),
FALSE
)</f>
        <v>profile</v>
      </c>
    </row>
    <row r="117" spans="2:13" x14ac:dyDescent="0.2">
      <c r="B117" s="7" t="s">
        <v>164</v>
      </c>
      <c r="C117" s="44" t="s">
        <v>165</v>
      </c>
      <c r="D117" t="s">
        <v>247</v>
      </c>
      <c r="E117" s="12">
        <v>0.40952</v>
      </c>
      <c r="F117" s="14">
        <v>0.43291000000000002</v>
      </c>
      <c r="H117" s="12">
        <v>-2.3390000000000001E-2</v>
      </c>
      <c r="I117" s="14">
        <v>0.42052</v>
      </c>
      <c r="K117" s="45" t="str">
        <f>IFERROR(
IF(
$E117 &gt;= MAX(INDEX(summary!$G$116:$K$122,MATCH($C117,summary!$C$116:$C$122,0),)) - $F$4,
"High",
IF(
$E117 &lt;= MIN(INDEX(summary!$G$116:$K$122,MATCH($C117,summary!$C$116:$C$122,0),)) + $F$4,
"Low","")
),
IF(
1 - $E117 &lt;= MIN(INDEX(summary!$G$116:$K$122,MATCH($B117,summary!$B$116:$B$122,0),)) + $F$4,
"High",
IF(
1 - $E117 &gt;= MAX(INDEX(summary!$G$116:$K$122,MATCH($B117,summary!$B$116:$B$122,0),)) - $F$4,
"Low", "")
)
)</f>
        <v/>
      </c>
      <c r="M117" s="21" t="str">
        <f>VLOOKUP($B117,
summary!$B:$AL,
MATCH($M$11, summary!$B$11:$AL$11, 0),
FALSE
)</f>
        <v>profile</v>
      </c>
    </row>
    <row r="118" spans="2:13" x14ac:dyDescent="0.2">
      <c r="B118" s="7" t="s">
        <v>168</v>
      </c>
      <c r="C118" s="44" t="s">
        <v>169</v>
      </c>
      <c r="D118" t="s">
        <v>247</v>
      </c>
      <c r="E118" s="12">
        <v>0.24762000000000001</v>
      </c>
      <c r="F118" s="14">
        <v>0.28733999999999998</v>
      </c>
      <c r="H118" s="12">
        <v>-3.9719999999999998E-2</v>
      </c>
      <c r="I118" s="14">
        <v>0.12064999999999999</v>
      </c>
      <c r="K118" s="45" t="str">
        <f>IFERROR(
IF(
$E118 &gt;= MAX(INDEX(summary!$G$116:$K$122,MATCH($C118,summary!$C$116:$C$122,0),)) - $F$4,
"High",
IF(
$E118 &lt;= MIN(INDEX(summary!$G$116:$K$122,MATCH($C118,summary!$C$116:$C$122,0),)) + $F$4,
"Low","")
),
IF(
1 - $E118 &lt;= MIN(INDEX(summary!$G$116:$K$122,MATCH($B118,summary!$B$116:$B$122,0),)) + $F$4,
"High",
IF(
1 - $E118 &gt;= MAX(INDEX(summary!$G$116:$K$122,MATCH($B118,summary!$B$116:$B$122,0),)) - $F$4,
"Low", "")
)
)</f>
        <v/>
      </c>
      <c r="M118" s="21" t="str">
        <f>VLOOKUP($B118,
summary!$B:$AL,
MATCH($M$11, summary!$B$11:$AL$11, 0),
FALSE
)</f>
        <v>profile</v>
      </c>
    </row>
    <row r="119" spans="2:13" x14ac:dyDescent="0.2">
      <c r="B119" s="7" t="s">
        <v>170</v>
      </c>
      <c r="C119" s="44" t="s">
        <v>171</v>
      </c>
      <c r="D119" t="s">
        <v>247</v>
      </c>
      <c r="E119" s="12">
        <v>0.36667</v>
      </c>
      <c r="F119" s="14">
        <v>0.42595</v>
      </c>
      <c r="H119" s="12">
        <v>-5.9279999999999999E-2</v>
      </c>
      <c r="I119" s="14">
        <v>3.2590000000000001E-2</v>
      </c>
      <c r="K119" s="45" t="str">
        <f>IFERROR(
IF(
$E119 &gt;= MAX(INDEX(summary!$G$116:$K$122,MATCH($C119,summary!$C$116:$C$122,0),)) - $F$4,
"High",
IF(
$E119 &lt;= MIN(INDEX(summary!$G$116:$K$122,MATCH($C119,summary!$C$116:$C$122,0),)) + $F$4,
"Low","")
),
IF(
1 - $E119 &lt;= MIN(INDEX(summary!$G$116:$K$122,MATCH($B119,summary!$B$116:$B$122,0),)) + $F$4,
"High",
IF(
1 - $E119 &gt;= MAX(INDEX(summary!$G$116:$K$122,MATCH($B119,summary!$B$116:$B$122,0),)) - $F$4,
"Low", "")
)
)</f>
        <v/>
      </c>
      <c r="M119" s="21" t="str">
        <f>VLOOKUP($B119,
summary!$B:$AL,
MATCH($M$11, summary!$B$11:$AL$11, 0),
FALSE
)</f>
        <v>profile</v>
      </c>
    </row>
    <row r="120" spans="2:13" x14ac:dyDescent="0.2">
      <c r="B120" s="7" t="s">
        <v>162</v>
      </c>
      <c r="C120" s="44" t="s">
        <v>163</v>
      </c>
      <c r="D120" t="s">
        <v>247</v>
      </c>
      <c r="E120" s="12">
        <v>0.54762</v>
      </c>
      <c r="F120" s="14">
        <v>0.61265999999999998</v>
      </c>
      <c r="H120" s="12">
        <v>-6.5040000000000001E-2</v>
      </c>
      <c r="I120" s="14">
        <v>1.821E-2</v>
      </c>
      <c r="K120" s="45" t="str">
        <f>IFERROR(
IF(
$E120 &gt;= MAX(INDEX(summary!$G$116:$K$122,MATCH($C120,summary!$C$116:$C$122,0),)) - $F$4,
"High",
IF(
$E120 &lt;= MIN(INDEX(summary!$G$116:$K$122,MATCH($C120,summary!$C$116:$C$122,0),)) + $F$4,
"Low","")
),
IF(
1 - $E120 &lt;= MIN(INDEX(summary!$G$116:$K$122,MATCH($B120,summary!$B$116:$B$122,0),)) + $F$4,
"High",
IF(
1 - $E120 &gt;= MAX(INDEX(summary!$G$116:$K$122,MATCH($B120,summary!$B$116:$B$122,0),)) - $F$4,
"Low", "")
)
)</f>
        <v/>
      </c>
      <c r="M120" s="21" t="str">
        <f>VLOOKUP($B120,
summary!$B:$AL,
MATCH($M$11, summary!$B$11:$AL$11, 0),
FALSE
)</f>
        <v>profile</v>
      </c>
    </row>
    <row r="121" spans="2:13" x14ac:dyDescent="0.2">
      <c r="B121" s="7" t="s">
        <v>160</v>
      </c>
      <c r="C121" s="44" t="s">
        <v>161</v>
      </c>
      <c r="D121" t="s">
        <v>247</v>
      </c>
      <c r="E121" s="12">
        <v>0.44524000000000002</v>
      </c>
      <c r="F121" s="14">
        <v>0.54303999999999997</v>
      </c>
      <c r="H121" s="12">
        <v>-9.7799999999999901E-2</v>
      </c>
      <c r="I121" s="14">
        <v>1E-3</v>
      </c>
      <c r="K121" s="45" t="str">
        <f>IFERROR(
IF(
$E121 &gt;= MAX(INDEX(summary!$G$116:$K$122,MATCH($C121,summary!$C$116:$C$122,0),)) - $F$4,
"High",
IF(
$E121 &lt;= MIN(INDEX(summary!$G$116:$K$122,MATCH($C121,summary!$C$116:$C$122,0),)) + $F$4,
"Low","")
),
IF(
1 - $E121 &lt;= MIN(INDEX(summary!$G$116:$K$122,MATCH($B121,summary!$B$116:$B$122,0),)) + $F$4,
"High",
IF(
1 - $E121 &gt;= MAX(INDEX(summary!$G$116:$K$122,MATCH($B121,summary!$B$116:$B$122,0),)) - $F$4,
"Low", "")
)
)</f>
        <v/>
      </c>
      <c r="M121" s="21" t="str">
        <f>VLOOKUP($B121,
summary!$B:$AL,
MATCH($M$11, summary!$B$11:$AL$11, 0),
FALSE
)</f>
        <v>profile</v>
      </c>
    </row>
    <row r="122" spans="2:13" x14ac:dyDescent="0.2">
      <c r="B122" s="22" t="s">
        <v>166</v>
      </c>
      <c r="C122" s="42" t="s">
        <v>167</v>
      </c>
      <c r="D122" t="s">
        <v>247</v>
      </c>
      <c r="E122" s="38">
        <v>0.15237999999999999</v>
      </c>
      <c r="F122" s="39">
        <v>0.29176999999999997</v>
      </c>
      <c r="H122" s="38">
        <v>-0.13938999999999999</v>
      </c>
      <c r="I122" s="39">
        <v>1E-3</v>
      </c>
      <c r="K122" s="45" t="str">
        <f>IFERROR(
IF(
$E122 &gt;= MAX(INDEX(summary!$G$116:$K$122,MATCH($C122,summary!$C$116:$C$122,0),)) - $F$4,
"High",
IF(
$E122 &lt;= MIN(INDEX(summary!$G$116:$K$122,MATCH($C122,summary!$C$116:$C$122,0),)) + $F$4,
"Low","")
),
IF(
1 - $E122 &lt;= MIN(INDEX(summary!$G$116:$K$122,MATCH($B122,summary!$B$116:$B$122,0),)) + $F$4,
"High",
IF(
1 - $E122 &gt;= MAX(INDEX(summary!$G$116:$K$122,MATCH($B122,summary!$B$116:$B$122,0),)) - $F$4,
"Low", "")
)
)</f>
        <v/>
      </c>
      <c r="M122" s="33" t="str">
        <f>VLOOKUP($B122,
summary!$B:$AL,
MATCH($M$11, summary!$B$11:$AL$11, 0),
FALSE
)</f>
        <v>profile</v>
      </c>
    </row>
    <row r="123" spans="2:13" x14ac:dyDescent="0.2"/>
    <row r="124" spans="2:13" x14ac:dyDescent="0.2"/>
    <row r="125" spans="2:13" x14ac:dyDescent="0.2">
      <c r="C125" s="31" t="s">
        <v>174</v>
      </c>
    </row>
    <row r="126" spans="2:13" x14ac:dyDescent="0.2">
      <c r="B126" s="6" t="s">
        <v>179</v>
      </c>
      <c r="C126" s="43" t="s">
        <v>180</v>
      </c>
      <c r="D126" t="s">
        <v>247</v>
      </c>
      <c r="E126" s="9">
        <v>0.68095000000000006</v>
      </c>
      <c r="F126" s="13">
        <v>0.41771999999999998</v>
      </c>
      <c r="H126" s="9">
        <v>0.26323000000000002</v>
      </c>
      <c r="I126" s="13">
        <v>1E-3</v>
      </c>
      <c r="K126" s="45" t="str">
        <f>IFERROR(
IF(
$E126 &gt;= MAX(INDEX(summary!$G$126:$K$131,MATCH($C126,summary!$C$126:$C$131,0),)) - $F$4,
"High",
IF(
$E126 &lt;= MIN(INDEX(summary!$G$126:$K$131,MATCH($C126,summary!$C$126:$C$131,0),)) + $F$4,
"Low","")
),
IF(
1 - $E126 &lt;= MIN(INDEX(summary!$G$126:$K$131,MATCH($B126,summary!$B$126:$B$131,0),)) + $F$4,
"High",
IF(
1 - $E126 &gt;= MAX(INDEX(summary!$G$126:$K$131,MATCH($B126,summary!$B$126:$B$131,0),)) - $F$4,
"Low", "")
)
)</f>
        <v>High</v>
      </c>
      <c r="M126" s="20" t="str">
        <f>VLOOKUP($B126,
summary!$B:$AL,
MATCH($M$11, summary!$B$11:$AL$11, 0),
FALSE
)</f>
        <v>profile</v>
      </c>
    </row>
    <row r="127" spans="2:13" x14ac:dyDescent="0.2">
      <c r="B127" s="7" t="s">
        <v>185</v>
      </c>
      <c r="C127" s="44" t="s">
        <v>186</v>
      </c>
      <c r="D127" t="s">
        <v>247</v>
      </c>
      <c r="E127" s="12">
        <v>0.63332999999999995</v>
      </c>
      <c r="F127" s="14">
        <v>0.41012999999999999</v>
      </c>
      <c r="H127" s="12">
        <v>0.22320000000000001</v>
      </c>
      <c r="I127" s="14">
        <v>1E-3</v>
      </c>
      <c r="K127" s="45" t="str">
        <f>IFERROR(
IF(
$E127 &gt;= MAX(INDEX(summary!$G$126:$K$131,MATCH($C127,summary!$C$126:$C$131,0),)) - $F$4,
"High",
IF(
$E127 &lt;= MIN(INDEX(summary!$G$126:$K$131,MATCH($C127,summary!$C$126:$C$131,0),)) + $F$4,
"Low","")
),
IF(
1 - $E127 &lt;= MIN(INDEX(summary!$G$126:$K$131,MATCH($B127,summary!$B$126:$B$131,0),)) + $F$4,
"High",
IF(
1 - $E127 &gt;= MAX(INDEX(summary!$G$126:$K$131,MATCH($B127,summary!$B$126:$B$131,0),)) - $F$4,
"Low", "")
)
)</f>
        <v/>
      </c>
      <c r="M127" s="21" t="str">
        <f>VLOOKUP($B127,
summary!$B:$AL,
MATCH($M$11, summary!$B$11:$AL$11, 0),
FALSE
)</f>
        <v>profile</v>
      </c>
    </row>
    <row r="128" spans="2:13" x14ac:dyDescent="0.2">
      <c r="B128" s="7" t="s">
        <v>177</v>
      </c>
      <c r="C128" s="44" t="s">
        <v>178</v>
      </c>
      <c r="D128" t="s">
        <v>247</v>
      </c>
      <c r="E128" s="12">
        <v>0.63332999999999995</v>
      </c>
      <c r="F128" s="14">
        <v>0.42531999999999998</v>
      </c>
      <c r="H128" s="12">
        <v>0.20801</v>
      </c>
      <c r="I128" s="14">
        <v>1E-3</v>
      </c>
      <c r="K128" s="45" t="str">
        <f>IFERROR(
IF(
$E128 &gt;= MAX(INDEX(summary!$G$126:$K$131,MATCH($C128,summary!$C$126:$C$131,0),)) - $F$4,
"High",
IF(
$E128 &lt;= MIN(INDEX(summary!$G$126:$K$131,MATCH($C128,summary!$C$126:$C$131,0),)) + $F$4,
"Low","")
),
IF(
1 - $E128 &lt;= MIN(INDEX(summary!$G$126:$K$131,MATCH($B128,summary!$B$126:$B$131,0),)) + $F$4,
"High",
IF(
1 - $E128 &gt;= MAX(INDEX(summary!$G$126:$K$131,MATCH($B128,summary!$B$126:$B$131,0),)) - $F$4,
"Low", "")
)
)</f>
        <v>High</v>
      </c>
      <c r="M128" s="21" t="str">
        <f>VLOOKUP($B128,
summary!$B:$AL,
MATCH($M$11, summary!$B$11:$AL$11, 0),
FALSE
)</f>
        <v>profile</v>
      </c>
    </row>
    <row r="129" spans="2:13" x14ac:dyDescent="0.2">
      <c r="B129" s="7" t="s">
        <v>175</v>
      </c>
      <c r="C129" s="44" t="s">
        <v>176</v>
      </c>
      <c r="D129" t="s">
        <v>247</v>
      </c>
      <c r="E129" s="12">
        <v>0.79762</v>
      </c>
      <c r="F129" s="14">
        <v>0.59557000000000004</v>
      </c>
      <c r="H129" s="12">
        <v>0.20205000000000001</v>
      </c>
      <c r="I129" s="14">
        <v>1E-3</v>
      </c>
      <c r="K129" s="45" t="str">
        <f>IFERROR(
IF(
$E129 &gt;= MAX(INDEX(summary!$G$126:$K$131,MATCH($C129,summary!$C$126:$C$131,0),)) - $F$4,
"High",
IF(
$E129 &lt;= MIN(INDEX(summary!$G$126:$K$131,MATCH($C129,summary!$C$126:$C$131,0),)) + $F$4,
"Low","")
),
IF(
1 - $E129 &lt;= MIN(INDEX(summary!$G$126:$K$131,MATCH($B129,summary!$B$126:$B$131,0),)) + $F$4,
"High",
IF(
1 - $E129 &gt;= MAX(INDEX(summary!$G$126:$K$131,MATCH($B129,summary!$B$126:$B$131,0),)) - $F$4,
"Low", "")
)
)</f>
        <v>High</v>
      </c>
      <c r="M129" s="21" t="str">
        <f>VLOOKUP($B129,
summary!$B:$AL,
MATCH($M$11, summary!$B$11:$AL$11, 0),
FALSE
)</f>
        <v>profile</v>
      </c>
    </row>
    <row r="130" spans="2:13" x14ac:dyDescent="0.2">
      <c r="B130" s="7" t="s">
        <v>183</v>
      </c>
      <c r="C130" s="44" t="s">
        <v>184</v>
      </c>
      <c r="D130" t="s">
        <v>247</v>
      </c>
      <c r="E130" s="12">
        <v>0.44524000000000002</v>
      </c>
      <c r="F130" s="14">
        <v>0.60696000000000006</v>
      </c>
      <c r="H130" s="12">
        <v>-0.16172</v>
      </c>
      <c r="I130" s="14">
        <v>1E-3</v>
      </c>
      <c r="K130" s="45" t="str">
        <f>IFERROR(
IF(
$E130 &gt;= MAX(INDEX(summary!$G$126:$K$131,MATCH($C130,summary!$C$126:$C$131,0),)) - $F$4,
"High",
IF(
$E130 &lt;= MIN(INDEX(summary!$G$126:$K$131,MATCH($C130,summary!$C$126:$C$131,0),)) + $F$4,
"Low","")
),
IF(
1 - $E130 &lt;= MIN(INDEX(summary!$G$126:$K$131,MATCH($B130,summary!$B$126:$B$131,0),)) + $F$4,
"High",
IF(
1 - $E130 &gt;= MAX(INDEX(summary!$G$126:$K$131,MATCH($B130,summary!$B$126:$B$131,0),)) - $F$4,
"Low", "")
)
)</f>
        <v/>
      </c>
      <c r="M130" s="21" t="str">
        <f>VLOOKUP($B130,
summary!$B:$AL,
MATCH($M$11, summary!$B$11:$AL$11, 0),
FALSE
)</f>
        <v>profile</v>
      </c>
    </row>
    <row r="131" spans="2:13" x14ac:dyDescent="0.2">
      <c r="B131" s="22" t="s">
        <v>181</v>
      </c>
      <c r="C131" s="42" t="s">
        <v>182</v>
      </c>
      <c r="D131" t="s">
        <v>247</v>
      </c>
      <c r="E131" s="38">
        <v>0.16428999999999999</v>
      </c>
      <c r="F131" s="39">
        <v>0.42721999999999999</v>
      </c>
      <c r="H131" s="38">
        <v>-0.26293</v>
      </c>
      <c r="I131" s="39">
        <v>1E-3</v>
      </c>
      <c r="K131" s="45" t="str">
        <f>IFERROR(
IF(
$E131 &gt;= MAX(INDEX(summary!$G$126:$K$131,MATCH($C131,summary!$C$126:$C$131,0),)) - $F$4,
"High",
IF(
$E131 &lt;= MIN(INDEX(summary!$G$126:$K$131,MATCH($C131,summary!$C$126:$C$131,0),)) + $F$4,
"Low","")
),
IF(
1 - $E131 &lt;= MIN(INDEX(summary!$G$126:$K$131,MATCH($B131,summary!$B$126:$B$131,0),)) + $F$4,
"High",
IF(
1 - $E131 &gt;= MAX(INDEX(summary!$G$126:$K$131,MATCH($B131,summary!$B$126:$B$131,0),)) - $F$4,
"Low", "")
)
)</f>
        <v/>
      </c>
      <c r="M131" s="33" t="str">
        <f>VLOOKUP($B131,
summary!$B:$AL,
MATCH($M$11, summary!$B$11:$AL$11, 0),
FALSE
)</f>
        <v>profile</v>
      </c>
    </row>
    <row r="132" spans="2:13" x14ac:dyDescent="0.2"/>
    <row r="133" spans="2:13" x14ac:dyDescent="0.2"/>
    <row r="134" spans="2:13" x14ac:dyDescent="0.2">
      <c r="C134" s="31" t="s">
        <v>187</v>
      </c>
    </row>
    <row r="135" spans="2:13" x14ac:dyDescent="0.2">
      <c r="B135" s="6" t="s">
        <v>194</v>
      </c>
      <c r="C135" s="43" t="s">
        <v>195</v>
      </c>
      <c r="D135" t="s">
        <v>247</v>
      </c>
      <c r="E135" s="9">
        <v>0.75</v>
      </c>
      <c r="F135" s="13">
        <v>0.57277999999999996</v>
      </c>
      <c r="H135" s="9">
        <v>0.17721999999999999</v>
      </c>
      <c r="I135" s="13">
        <v>1E-3</v>
      </c>
      <c r="K135" s="45" t="str">
        <f>IFERROR(
IF(
$E135 &gt;= MAX(INDEX(summary!$G$135:$K$140,MATCH($C135,summary!$C$135:$C$140,0),)) - $F$4,
"High",
IF(
$E135 &lt;= MIN(INDEX(summary!$G$135:$K$140,MATCH($C135,summary!$C$135:$C$140,0),)) + $F$4,
"Low","")
),
IF(
1 - $E135 &lt;= MIN(INDEX(summary!$G$135:$K$140,MATCH($B135,summary!$B$135:$B$140,0),)) + $F$4,
"High",
IF(
1 - $E135 &gt;= MAX(INDEX(summary!$G$135:$K$140,MATCH($B135,summary!$B$135:$B$140,0),)) - $F$4,
"Low", "")
)
)</f>
        <v/>
      </c>
      <c r="M135" s="20" t="str">
        <f>VLOOKUP($B135,
summary!$B:$AL,
MATCH($M$11, summary!$B$11:$AL$11, 0),
FALSE
)</f>
        <v>profile</v>
      </c>
    </row>
    <row r="136" spans="2:13" x14ac:dyDescent="0.2">
      <c r="B136" s="7" t="s">
        <v>198</v>
      </c>
      <c r="C136" s="44" t="s">
        <v>199</v>
      </c>
      <c r="D136" t="s">
        <v>247</v>
      </c>
      <c r="E136" s="12">
        <v>0.83809999999999996</v>
      </c>
      <c r="F136" s="14">
        <v>0.80315999999999999</v>
      </c>
      <c r="H136" s="12">
        <v>3.4939999999999999E-2</v>
      </c>
      <c r="I136" s="14">
        <v>0.1203</v>
      </c>
      <c r="K136" s="45" t="str">
        <f>IFERROR(
IF(
$E136 &gt;= MAX(INDEX(summary!$G$135:$K$140,MATCH($C136,summary!$C$135:$C$140,0),)) - $F$4,
"High",
IF(
$E136 &lt;= MIN(INDEX(summary!$G$135:$K$140,MATCH($C136,summary!$C$135:$C$140,0),)) + $F$4,
"Low","")
),
IF(
1 - $E136 &lt;= MIN(INDEX(summary!$G$135:$K$140,MATCH($B136,summary!$B$135:$B$140,0),)) + $F$4,
"High",
IF(
1 - $E136 &gt;= MAX(INDEX(summary!$G$135:$K$140,MATCH($B136,summary!$B$135:$B$140,0),)) - $F$4,
"Low", "")
)
)</f>
        <v/>
      </c>
      <c r="M136" s="21" t="str">
        <f>VLOOKUP($B136,
summary!$B:$AL,
MATCH($M$11, summary!$B$11:$AL$11, 0),
FALSE
)</f>
        <v>profile</v>
      </c>
    </row>
    <row r="137" spans="2:13" x14ac:dyDescent="0.2">
      <c r="B137" s="7" t="s">
        <v>196</v>
      </c>
      <c r="C137" s="44" t="s">
        <v>197</v>
      </c>
      <c r="D137" t="s">
        <v>247</v>
      </c>
      <c r="E137" s="12">
        <v>0.62143000000000004</v>
      </c>
      <c r="F137" s="14">
        <v>0.63165000000000004</v>
      </c>
      <c r="H137" s="12">
        <v>-1.022E-2</v>
      </c>
      <c r="I137" s="14">
        <v>0.74251999999999996</v>
      </c>
      <c r="K137" s="45" t="str">
        <f>IFERROR(
IF(
$E137 &gt;= MAX(INDEX(summary!$G$135:$K$140,MATCH($C137,summary!$C$135:$C$140,0),)) - $F$4,
"High",
IF(
$E137 &lt;= MIN(INDEX(summary!$G$135:$K$140,MATCH($C137,summary!$C$135:$C$140,0),)) + $F$4,
"Low","")
),
IF(
1 - $E137 &lt;= MIN(INDEX(summary!$G$135:$K$140,MATCH($B137,summary!$B$135:$B$140,0),)) + $F$4,
"High",
IF(
1 - $E137 &gt;= MAX(INDEX(summary!$G$135:$K$140,MATCH($B137,summary!$B$135:$B$140,0),)) - $F$4,
"Low", "")
)
)</f>
        <v/>
      </c>
      <c r="M137" s="21" t="str">
        <f>VLOOKUP($B137,
summary!$B:$AL,
MATCH($M$11, summary!$B$11:$AL$11, 0),
FALSE
)</f>
        <v>profile</v>
      </c>
    </row>
    <row r="138" spans="2:13" x14ac:dyDescent="0.2">
      <c r="B138" s="7" t="s">
        <v>188</v>
      </c>
      <c r="C138" s="44" t="s">
        <v>189</v>
      </c>
      <c r="D138" t="s">
        <v>247</v>
      </c>
      <c r="E138" s="12">
        <v>0.60475999999999996</v>
      </c>
      <c r="F138" s="14">
        <v>0.66266000000000003</v>
      </c>
      <c r="H138" s="12">
        <v>-5.7900000000000097E-2</v>
      </c>
      <c r="I138" s="14">
        <v>3.1220000000000001E-2</v>
      </c>
      <c r="K138" s="45" t="str">
        <f>IFERROR(
IF(
$E138 &gt;= MAX(INDEX(summary!$G$135:$K$140,MATCH($C138,summary!$C$135:$C$140,0),)) - $F$4,
"High",
IF(
$E138 &lt;= MIN(INDEX(summary!$G$135:$K$140,MATCH($C138,summary!$C$135:$C$140,0),)) + $F$4,
"Low","")
),
IF(
1 - $E138 &lt;= MIN(INDEX(summary!$G$135:$K$140,MATCH($B138,summary!$B$135:$B$140,0),)) + $F$4,
"High",
IF(
1 - $E138 &gt;= MAX(INDEX(summary!$G$135:$K$140,MATCH($B138,summary!$B$135:$B$140,0),)) - $F$4,
"Low", "")
)
)</f>
        <v/>
      </c>
      <c r="M138" s="21" t="str">
        <f>VLOOKUP($B138,
summary!$B:$AL,
MATCH($M$11, summary!$B$11:$AL$11, 0),
FALSE
)</f>
        <v>profile</v>
      </c>
    </row>
    <row r="139" spans="2:13" x14ac:dyDescent="0.2">
      <c r="B139" s="7" t="s">
        <v>192</v>
      </c>
      <c r="C139" s="44" t="s">
        <v>193</v>
      </c>
      <c r="D139" t="s">
        <v>247</v>
      </c>
      <c r="E139" s="12">
        <v>0.69762000000000002</v>
      </c>
      <c r="F139" s="14">
        <v>0.75695999999999997</v>
      </c>
      <c r="H139" s="12">
        <v>-5.9339999999999997E-2</v>
      </c>
      <c r="I139" s="14">
        <v>1.5709999999999998E-2</v>
      </c>
      <c r="K139" s="45" t="str">
        <f>IFERROR(
IF(
$E139 &gt;= MAX(INDEX(summary!$G$135:$K$140,MATCH($C139,summary!$C$135:$C$140,0),)) - $F$4,
"High",
IF(
$E139 &lt;= MIN(INDEX(summary!$G$135:$K$140,MATCH($C139,summary!$C$135:$C$140,0),)) + $F$4,
"Low","")
),
IF(
1 - $E139 &lt;= MIN(INDEX(summary!$G$135:$K$140,MATCH($B139,summary!$B$135:$B$140,0),)) + $F$4,
"High",
IF(
1 - $E139 &gt;= MAX(INDEX(summary!$G$135:$K$140,MATCH($B139,summary!$B$135:$B$140,0),)) - $F$4,
"Low", "")
)
)</f>
        <v/>
      </c>
      <c r="M139" s="21" t="str">
        <f>VLOOKUP($B139,
summary!$B:$AL,
MATCH($M$11, summary!$B$11:$AL$11, 0),
FALSE
)</f>
        <v>profile</v>
      </c>
    </row>
    <row r="140" spans="2:13" x14ac:dyDescent="0.2">
      <c r="B140" s="22" t="s">
        <v>190</v>
      </c>
      <c r="C140" s="42" t="s">
        <v>191</v>
      </c>
      <c r="D140" t="s">
        <v>247</v>
      </c>
      <c r="E140" s="38">
        <v>0.5</v>
      </c>
      <c r="F140" s="39">
        <v>0.66581999999999997</v>
      </c>
      <c r="H140" s="38">
        <v>-0.16582</v>
      </c>
      <c r="I140" s="39">
        <v>1E-3</v>
      </c>
      <c r="K140" s="45" t="str">
        <f>IFERROR(
IF(
$E140 &gt;= MAX(INDEX(summary!$G$135:$K$140,MATCH($C140,summary!$C$135:$C$140,0),)) - $F$4,
"High",
IF(
$E140 &lt;= MIN(INDEX(summary!$G$135:$K$140,MATCH($C140,summary!$C$135:$C$140,0),)) + $F$4,
"Low","")
),
IF(
1 - $E140 &lt;= MIN(INDEX(summary!$G$135:$K$140,MATCH($B140,summary!$B$135:$B$140,0),)) + $F$4,
"High",
IF(
1 - $E140 &gt;= MAX(INDEX(summary!$G$135:$K$140,MATCH($B140,summary!$B$135:$B$140,0),)) - $F$4,
"Low", "")
)
)</f>
        <v/>
      </c>
      <c r="M140" s="33" t="str">
        <f>VLOOKUP($B140,
summary!$B:$AL,
MATCH($M$11, summary!$B$11:$AL$11, 0),
FALSE
)</f>
        <v>profile</v>
      </c>
    </row>
    <row r="141" spans="2:13" x14ac:dyDescent="0.2"/>
    <row r="142" spans="2:13" x14ac:dyDescent="0.2"/>
    <row r="143" spans="2:13" x14ac:dyDescent="0.2">
      <c r="C143" s="31" t="s">
        <v>200</v>
      </c>
    </row>
    <row r="144" spans="2:13" x14ac:dyDescent="0.2">
      <c r="B144" s="6" t="s">
        <v>207</v>
      </c>
      <c r="C144" s="43" t="s">
        <v>208</v>
      </c>
      <c r="D144" t="s">
        <v>247</v>
      </c>
      <c r="E144" s="9">
        <v>0.74524000000000001</v>
      </c>
      <c r="F144" s="13">
        <v>0.43480999999999997</v>
      </c>
      <c r="H144" s="9">
        <v>0.31042999999999998</v>
      </c>
      <c r="I144" s="13">
        <v>1E-3</v>
      </c>
      <c r="K144" s="45" t="str">
        <f>IFERROR(
IF(
$E144 &gt;= MAX(INDEX(summary!$G$144:$K$149,MATCH($C144,summary!$C$144:$C$149,0),)) - $F$4,
"High",
IF(
$E144 &lt;= MIN(INDEX(summary!$G$144:$K$149,MATCH($C144,summary!$C$144:$C$149,0),)) + $F$4,
"Low","")
),
IF(
1 - $E144 &lt;= MIN(INDEX(summary!$G$144:$K$149,MATCH($B144,summary!$B$144:$B$149,0),)) + $F$4,
"High",
IF(
1 - $E144 &gt;= MAX(INDEX(summary!$G$144:$K$149,MATCH($B144,summary!$B$144:$B$149,0),)) - $F$4,
"Low", "")
)
)</f>
        <v>High</v>
      </c>
      <c r="M144" s="20" t="str">
        <f>VLOOKUP($B144,
summary!$B:$AL,
MATCH($M$11, summary!$B$11:$AL$11, 0),
FALSE
)</f>
        <v>profile</v>
      </c>
    </row>
    <row r="145" spans="2:13" x14ac:dyDescent="0.2">
      <c r="B145" s="7" t="s">
        <v>209</v>
      </c>
      <c r="C145" s="44" t="s">
        <v>210</v>
      </c>
      <c r="D145" t="s">
        <v>247</v>
      </c>
      <c r="E145" s="12">
        <v>0.54762</v>
      </c>
      <c r="F145" s="14">
        <v>0.54683999999999999</v>
      </c>
      <c r="H145" s="12">
        <v>7.8000000000000302E-4</v>
      </c>
      <c r="I145" s="14">
        <v>1</v>
      </c>
      <c r="K145" s="45" t="str">
        <f>IFERROR(
IF(
$E145 &gt;= MAX(INDEX(summary!$G$144:$K$149,MATCH($C145,summary!$C$144:$C$149,0),)) - $F$4,
"High",
IF(
$E145 &lt;= MIN(INDEX(summary!$G$144:$K$149,MATCH($C145,summary!$C$144:$C$149,0),)) + $F$4,
"Low","")
),
IF(
1 - $E145 &lt;= MIN(INDEX(summary!$G$144:$K$149,MATCH($B145,summary!$B$144:$B$149,0),)) + $F$4,
"High",
IF(
1 - $E145 &gt;= MAX(INDEX(summary!$G$144:$K$149,MATCH($B145,summary!$B$144:$B$149,0),)) - $F$4,
"Low", "")
)
)</f>
        <v/>
      </c>
      <c r="M145" s="21" t="str">
        <f>VLOOKUP($B145,
summary!$B:$AL,
MATCH($M$11, summary!$B$11:$AL$11, 0),
FALSE
)</f>
        <v>profile</v>
      </c>
    </row>
    <row r="146" spans="2:13" x14ac:dyDescent="0.2">
      <c r="B146" s="7" t="s">
        <v>211</v>
      </c>
      <c r="C146" s="44" t="s">
        <v>212</v>
      </c>
      <c r="D146" t="s">
        <v>247</v>
      </c>
      <c r="E146" s="12">
        <v>0.45</v>
      </c>
      <c r="F146" s="14">
        <v>0.45127</v>
      </c>
      <c r="H146" s="12">
        <v>-1.2699999999999901E-3</v>
      </c>
      <c r="I146" s="14">
        <v>1</v>
      </c>
      <c r="K146" s="45" t="str">
        <f>IFERROR(
IF(
$E146 &gt;= MAX(INDEX(summary!$G$144:$K$149,MATCH($C146,summary!$C$144:$C$149,0),)) - $F$4,
"High",
IF(
$E146 &lt;= MIN(INDEX(summary!$G$144:$K$149,MATCH($C146,summary!$C$144:$C$149,0),)) + $F$4,
"Low","")
),
IF(
1 - $E146 &lt;= MIN(INDEX(summary!$G$144:$K$149,MATCH($B146,summary!$B$144:$B$149,0),)) + $F$4,
"High",
IF(
1 - $E146 &gt;= MAX(INDEX(summary!$G$144:$K$149,MATCH($B146,summary!$B$144:$B$149,0),)) - $F$4,
"Low", "")
)
)</f>
        <v/>
      </c>
      <c r="M146" s="21" t="str">
        <f>VLOOKUP($B146,
summary!$B:$AL,
MATCH($M$11, summary!$B$11:$AL$11, 0),
FALSE
)</f>
        <v>profile</v>
      </c>
    </row>
    <row r="147" spans="2:13" x14ac:dyDescent="0.2">
      <c r="B147" s="7" t="s">
        <v>203</v>
      </c>
      <c r="C147" s="44" t="s">
        <v>204</v>
      </c>
      <c r="D147" t="s">
        <v>247</v>
      </c>
      <c r="E147" s="12">
        <v>0.41428999999999999</v>
      </c>
      <c r="F147" s="14">
        <v>0.51075999999999999</v>
      </c>
      <c r="H147" s="12">
        <v>-9.647E-2</v>
      </c>
      <c r="I147" s="14">
        <v>1E-3</v>
      </c>
      <c r="K147" s="45" t="str">
        <f>IFERROR(
IF(
$E147 &gt;= MAX(INDEX(summary!$G$144:$K$149,MATCH($C147,summary!$C$144:$C$149,0),)) - $F$4,
"High",
IF(
$E147 &lt;= MIN(INDEX(summary!$G$144:$K$149,MATCH($C147,summary!$C$144:$C$149,0),)) + $F$4,
"Low","")
),
IF(
1 - $E147 &lt;= MIN(INDEX(summary!$G$144:$K$149,MATCH($B147,summary!$B$144:$B$149,0),)) + $F$4,
"High",
IF(
1 - $E147 &gt;= MAX(INDEX(summary!$G$144:$K$149,MATCH($B147,summary!$B$144:$B$149,0),)) - $F$4,
"Low", "")
)
)</f>
        <v/>
      </c>
      <c r="M147" s="21" t="str">
        <f>VLOOKUP($B147,
summary!$B:$AL,
MATCH($M$11, summary!$B$11:$AL$11, 0),
FALSE
)</f>
        <v>profile</v>
      </c>
    </row>
    <row r="148" spans="2:13" x14ac:dyDescent="0.2">
      <c r="B148" s="7" t="s">
        <v>201</v>
      </c>
      <c r="C148" s="44" t="s">
        <v>202</v>
      </c>
      <c r="D148" t="s">
        <v>247</v>
      </c>
      <c r="E148" s="12">
        <v>0.50951999999999997</v>
      </c>
      <c r="F148" s="14">
        <v>0.61582000000000003</v>
      </c>
      <c r="H148" s="12">
        <v>-0.10630000000000001</v>
      </c>
      <c r="I148" s="14">
        <v>1E-3</v>
      </c>
      <c r="K148" s="45" t="str">
        <f>IFERROR(
IF(
$E148 &gt;= MAX(INDEX(summary!$G$144:$K$149,MATCH($C148,summary!$C$144:$C$149,0),)) - $F$4,
"High",
IF(
$E148 &lt;= MIN(INDEX(summary!$G$144:$K$149,MATCH($C148,summary!$C$144:$C$149,0),)) + $F$4,
"Low","")
),
IF(
1 - $E148 &lt;= MIN(INDEX(summary!$G$144:$K$149,MATCH($B148,summary!$B$144:$B$149,0),)) + $F$4,
"High",
IF(
1 - $E148 &gt;= MAX(INDEX(summary!$G$144:$K$149,MATCH($B148,summary!$B$144:$B$149,0),)) - $F$4,
"Low", "")
)
)</f>
        <v/>
      </c>
      <c r="M148" s="21" t="str">
        <f>VLOOKUP($B148,
summary!$B:$AL,
MATCH($M$11, summary!$B$11:$AL$11, 0),
FALSE
)</f>
        <v>profile</v>
      </c>
    </row>
    <row r="149" spans="2:13" x14ac:dyDescent="0.2">
      <c r="B149" s="22" t="s">
        <v>205</v>
      </c>
      <c r="C149" s="42" t="s">
        <v>206</v>
      </c>
      <c r="D149" t="s">
        <v>247</v>
      </c>
      <c r="E149" s="38">
        <v>0.22381000000000001</v>
      </c>
      <c r="F149" s="39">
        <v>0.37722</v>
      </c>
      <c r="H149" s="38">
        <v>-0.15340999999999999</v>
      </c>
      <c r="I149" s="39">
        <v>1E-3</v>
      </c>
      <c r="K149" s="45" t="str">
        <f>IFERROR(
IF(
$E149 &gt;= MAX(INDEX(summary!$G$144:$K$149,MATCH($C149,summary!$C$144:$C$149,0),)) - $F$4,
"High",
IF(
$E149 &lt;= MIN(INDEX(summary!$G$144:$K$149,MATCH($C149,summary!$C$144:$C$149,0),)) + $F$4,
"Low","")
),
IF(
1 - $E149 &lt;= MIN(INDEX(summary!$G$144:$K$149,MATCH($B149,summary!$B$144:$B$149,0),)) + $F$4,
"High",
IF(
1 - $E149 &gt;= MAX(INDEX(summary!$G$144:$K$149,MATCH($B149,summary!$B$144:$B$149,0),)) - $F$4,
"Low", "")
)
)</f>
        <v/>
      </c>
      <c r="M149" s="33" t="str">
        <f>VLOOKUP($B149,
summary!$B:$AL,
MATCH($M$11, summary!$B$11:$AL$11, 0),
FALSE
)</f>
        <v>profile</v>
      </c>
    </row>
    <row r="150" spans="2:13" x14ac:dyDescent="0.2"/>
    <row r="151" spans="2:13" x14ac:dyDescent="0.2"/>
    <row r="152" spans="2:13" x14ac:dyDescent="0.2">
      <c r="C152" s="31" t="s">
        <v>213</v>
      </c>
    </row>
    <row r="153" spans="2:13" x14ac:dyDescent="0.2">
      <c r="B153" s="6" t="s">
        <v>224</v>
      </c>
      <c r="C153" s="43" t="s">
        <v>225</v>
      </c>
      <c r="D153" t="s">
        <v>247</v>
      </c>
      <c r="E153" s="9">
        <v>0.94286000000000003</v>
      </c>
      <c r="F153" s="13">
        <v>0.68418000000000001</v>
      </c>
      <c r="H153" s="9">
        <v>0.25868000000000002</v>
      </c>
      <c r="I153" s="13">
        <v>1E-3</v>
      </c>
      <c r="K153" s="45" t="str">
        <f>IFERROR(
IF(
$E153 &gt;= MAX(INDEX(summary!$G$153:$K$159,MATCH($C153,summary!$C$153:$C$159,0),)) - $F$4,
"High",
IF(
$E153 &lt;= MIN(INDEX(summary!$G$153:$K$159,MATCH($C153,summary!$C$153:$C$159,0),)) + $F$4,
"Low","")
),
IF(
1 - $E153 &lt;= MIN(INDEX(summary!$G$153:$K$159,MATCH($B153,summary!$B$153:$B$159,0),)) + $F$4,
"High",
IF(
1 - $E153 &gt;= MAX(INDEX(summary!$G$153:$K$159,MATCH($B153,summary!$B$153:$B$159,0),)) - $F$4,
"Low", "")
)
)</f>
        <v>High</v>
      </c>
      <c r="M153" s="20" t="str">
        <f>VLOOKUP($B153,
summary!$B:$AL,
MATCH($M$11, summary!$B$11:$AL$11, 0),
FALSE
)</f>
        <v>profile</v>
      </c>
    </row>
    <row r="154" spans="2:13" x14ac:dyDescent="0.2">
      <c r="B154" s="7" t="s">
        <v>214</v>
      </c>
      <c r="C154" s="44" t="s">
        <v>215</v>
      </c>
      <c r="D154" t="s">
        <v>247</v>
      </c>
      <c r="E154" s="12">
        <v>0.33333000000000002</v>
      </c>
      <c r="F154" s="14">
        <v>0.28354000000000001</v>
      </c>
      <c r="H154" s="12">
        <v>4.9790000000000001E-2</v>
      </c>
      <c r="I154" s="14">
        <v>5.3560000000000003E-2</v>
      </c>
      <c r="K154" s="45" t="str">
        <f>IFERROR(
IF(
$E154 &gt;= MAX(INDEX(summary!$G$153:$K$159,MATCH($C154,summary!$C$153:$C$159,0),)) - $F$4,
"High",
IF(
$E154 &lt;= MIN(INDEX(summary!$G$153:$K$159,MATCH($C154,summary!$C$153:$C$159,0),)) + $F$4,
"Low","")
),
IF(
1 - $E154 &lt;= MIN(INDEX(summary!$G$153:$K$159,MATCH($B154,summary!$B$153:$B$159,0),)) + $F$4,
"High",
IF(
1 - $E154 &gt;= MAX(INDEX(summary!$G$153:$K$159,MATCH($B154,summary!$B$153:$B$159,0),)) - $F$4,
"Low", "")
)
)</f>
        <v/>
      </c>
      <c r="M154" s="21" t="str">
        <f>VLOOKUP($B154,
summary!$B:$AL,
MATCH($M$11, summary!$B$11:$AL$11, 0),
FALSE
)</f>
        <v>profile</v>
      </c>
    </row>
    <row r="155" spans="2:13" x14ac:dyDescent="0.2">
      <c r="B155" s="7" t="s">
        <v>216</v>
      </c>
      <c r="C155" s="44" t="s">
        <v>217</v>
      </c>
      <c r="D155" t="s">
        <v>247</v>
      </c>
      <c r="E155" s="12">
        <v>0.41666999999999998</v>
      </c>
      <c r="F155" s="14">
        <v>0.42910999999999999</v>
      </c>
      <c r="H155" s="12">
        <v>-1.244E-2</v>
      </c>
      <c r="I155" s="14">
        <v>0.68698999999999999</v>
      </c>
      <c r="K155" s="45" t="str">
        <f>IFERROR(
IF(
$E155 &gt;= MAX(INDEX(summary!$G$153:$K$159,MATCH($C155,summary!$C$153:$C$159,0),)) - $F$4,
"High",
IF(
$E155 &lt;= MIN(INDEX(summary!$G$153:$K$159,MATCH($C155,summary!$C$153:$C$159,0),)) + $F$4,
"Low","")
),
IF(
1 - $E155 &lt;= MIN(INDEX(summary!$G$153:$K$159,MATCH($B155,summary!$B$153:$B$159,0),)) + $F$4,
"High",
IF(
1 - $E155 &gt;= MAX(INDEX(summary!$G$153:$K$159,MATCH($B155,summary!$B$153:$B$159,0),)) - $F$4,
"Low", "")
)
)</f>
        <v/>
      </c>
      <c r="M155" s="21" t="str">
        <f>VLOOKUP($B155,
summary!$B:$AL,
MATCH($M$11, summary!$B$11:$AL$11, 0),
FALSE
)</f>
        <v>profile</v>
      </c>
    </row>
    <row r="156" spans="2:13" x14ac:dyDescent="0.2">
      <c r="B156" s="7" t="s">
        <v>220</v>
      </c>
      <c r="C156" s="44" t="s">
        <v>221</v>
      </c>
      <c r="D156" t="s">
        <v>247</v>
      </c>
      <c r="E156" s="12">
        <v>0.54523999999999995</v>
      </c>
      <c r="F156" s="14">
        <v>0.56518999999999997</v>
      </c>
      <c r="H156" s="12">
        <v>-1.9949999999999999E-2</v>
      </c>
      <c r="I156" s="14">
        <v>0.49840000000000001</v>
      </c>
      <c r="K156" s="45" t="str">
        <f>IFERROR(
IF(
$E156 &gt;= MAX(INDEX(summary!$G$153:$K$159,MATCH($C156,summary!$C$153:$C$159,0),)) - $F$4,
"High",
IF(
$E156 &lt;= MIN(INDEX(summary!$G$153:$K$159,MATCH($C156,summary!$C$153:$C$159,0),)) + $F$4,
"Low","")
),
IF(
1 - $E156 &lt;= MIN(INDEX(summary!$G$153:$K$159,MATCH($B156,summary!$B$153:$B$159,0),)) + $F$4,
"High",
IF(
1 - $E156 &gt;= MAX(INDEX(summary!$G$153:$K$159,MATCH($B156,summary!$B$153:$B$159,0),)) - $F$4,
"Low", "")
)
)</f>
        <v/>
      </c>
      <c r="M156" s="21" t="str">
        <f>VLOOKUP($B156,
summary!$B:$AL,
MATCH($M$11, summary!$B$11:$AL$11, 0),
FALSE
)</f>
        <v>profile</v>
      </c>
    </row>
    <row r="157" spans="2:13" x14ac:dyDescent="0.2">
      <c r="B157" s="7" t="s">
        <v>218</v>
      </c>
      <c r="C157" s="44" t="s">
        <v>219</v>
      </c>
      <c r="D157" t="s">
        <v>247</v>
      </c>
      <c r="E157" s="12">
        <v>0.25</v>
      </c>
      <c r="F157" s="14">
        <v>0.28733999999999998</v>
      </c>
      <c r="H157" s="12">
        <v>-3.7339999999999998E-2</v>
      </c>
      <c r="I157" s="14">
        <v>0.14579</v>
      </c>
      <c r="K157" s="45" t="str">
        <f>IFERROR(
IF(
$E157 &gt;= MAX(INDEX(summary!$G$153:$K$159,MATCH($C157,summary!$C$153:$C$159,0),)) - $F$4,
"High",
IF(
$E157 &lt;= MIN(INDEX(summary!$G$153:$K$159,MATCH($C157,summary!$C$153:$C$159,0),)) + $F$4,
"Low","")
),
IF(
1 - $E157 &lt;= MIN(INDEX(summary!$G$153:$K$159,MATCH($B157,summary!$B$153:$B$159,0),)) + $F$4,
"High",
IF(
1 - $E157 &gt;= MAX(INDEX(summary!$G$153:$K$159,MATCH($B157,summary!$B$153:$B$159,0),)) - $F$4,
"Low", "")
)
)</f>
        <v/>
      </c>
      <c r="M157" s="21" t="str">
        <f>VLOOKUP($B157,
summary!$B:$AL,
MATCH($M$11, summary!$B$11:$AL$11, 0),
FALSE
)</f>
        <v>profile</v>
      </c>
    </row>
    <row r="158" spans="2:13" x14ac:dyDescent="0.2">
      <c r="B158" s="7" t="s">
        <v>222</v>
      </c>
      <c r="C158" s="44" t="s">
        <v>223</v>
      </c>
      <c r="D158" t="s">
        <v>247</v>
      </c>
      <c r="E158" s="12">
        <v>2.8570000000000002E-2</v>
      </c>
      <c r="F158" s="14">
        <v>0.13417999999999999</v>
      </c>
      <c r="H158" s="12">
        <v>-0.10561</v>
      </c>
      <c r="I158" s="14">
        <v>1E-3</v>
      </c>
      <c r="K158" s="45" t="str">
        <f>IFERROR(
IF(
$E158 &gt;= MAX(INDEX(summary!$G$153:$K$159,MATCH($C158,summary!$C$153:$C$159,0),)) - $F$4,
"High",
IF(
$E158 &lt;= MIN(INDEX(summary!$G$153:$K$159,MATCH($C158,summary!$C$153:$C$159,0),)) + $F$4,
"Low","")
),
IF(
1 - $E158 &lt;= MIN(INDEX(summary!$G$153:$K$159,MATCH($B158,summary!$B$153:$B$159,0),)) + $F$4,
"High",
IF(
1 - $E158 &gt;= MAX(INDEX(summary!$G$153:$K$159,MATCH($B158,summary!$B$153:$B$159,0),)) - $F$4,
"Low", "")
)
)</f>
        <v>Low</v>
      </c>
      <c r="M158" s="21" t="str">
        <f>VLOOKUP($B158,
summary!$B:$AL,
MATCH($M$11, summary!$B$11:$AL$11, 0),
FALSE
)</f>
        <v>profile</v>
      </c>
    </row>
    <row r="159" spans="2:13" x14ac:dyDescent="0.2">
      <c r="B159" s="22" t="s">
        <v>226</v>
      </c>
      <c r="C159" s="42" t="s">
        <v>227</v>
      </c>
      <c r="D159" t="s">
        <v>247</v>
      </c>
      <c r="E159" s="38">
        <v>0.26190000000000002</v>
      </c>
      <c r="F159" s="39">
        <v>0.38480999999999999</v>
      </c>
      <c r="H159" s="38">
        <v>-0.12291000000000001</v>
      </c>
      <c r="I159" s="39">
        <v>1E-3</v>
      </c>
      <c r="K159" s="45" t="str">
        <f>IFERROR(
IF(
$E159 &gt;= MAX(INDEX(summary!$G$153:$K$159,MATCH($C159,summary!$C$153:$C$159,0),)) - $F$4,
"High",
IF(
$E159 &lt;= MIN(INDEX(summary!$G$153:$K$159,MATCH($C159,summary!$C$153:$C$159,0),)) + $F$4,
"Low","")
),
IF(
1 - $E159 &lt;= MIN(INDEX(summary!$G$153:$K$159,MATCH($B159,summary!$B$153:$B$159,0),)) + $F$4,
"High",
IF(
1 - $E159 &gt;= MAX(INDEX(summary!$G$153:$K$159,MATCH($B159,summary!$B$153:$B$159,0),)) - $F$4,
"Low", "")
)
)</f>
        <v>Low</v>
      </c>
      <c r="M159" s="33" t="str">
        <f>VLOOKUP($B159,
summary!$B:$AL,
MATCH($M$11, summary!$B$11:$AL$11, 0),
FALSE
)</f>
        <v>profile</v>
      </c>
    </row>
    <row r="160" spans="2:13" x14ac:dyDescent="0.2"/>
  </sheetData>
  <conditionalFormatting sqref="C15:I26">
    <cfRule type="expression" dxfId="223" priority="196">
      <formula>OR(
AND(
$F$8 = 1, $F$7 = 1, $M15 = "polar", $H15 &gt;= $F$2 * 1
),
AND(
$F$8 = 1, $F$7 = 1, $M15 = "profile", $H15 &gt;= $F$3 * 1
),
AND(
$F$8 = 1, $F$7 = 2, $I15 &lt;= $F$5, $H15 &gt; 0
)
            )</formula>
    </cfRule>
    <cfRule type="expression" dxfId="222" priority="197">
      <formula>OR(
AND(
$F$8 = 0, $F$7 = 1, $M15 = "polar", $H15 &gt;= $F$2 * 1
),
AND(
$F$8 = 0, $F$7 = 1, $M15 = "profile", $H15 &gt;= $F$3 * 1
),
AND(
$F$8 = 0, $F$7 = 2, $I15 &lt;= $F$5, $H15 &gt; 0
)
            )</formula>
    </cfRule>
    <cfRule type="expression" dxfId="221" priority="198">
      <formula>OR(
AND(
$F$8 = 1, $F$7 = 1, $M15 = "polar", $H15 &lt;= $F$2 * -1
),
AND(
$F$8 = 1, $F$7 = 1, $M15 = "profile", $H15 &lt;= $F$3 * -1
),
AND(
$F$8 = 1, $F$7 = 2, $I15 &lt;= $F$5, $H15 &lt; 0
)
            )</formula>
    </cfRule>
    <cfRule type="expression" dxfId="220" priority="199">
      <formula>OR(
AND(
$F$8 = 0, $F$7 = 1, $M15 = "polar", $H15 &lt;= $F$2 * -1
),
AND(
$F$8 = 0, $F$7 = 1, $M15 = "profile", $H15 &lt;= $F$3 * -1
),
AND(
$F$8 = 0, $F$7 = 2, $I15 &lt;= $F$5, $H15 &lt; 0
)
            )</formula>
    </cfRule>
  </conditionalFormatting>
  <conditionalFormatting sqref="C30:I39">
    <cfRule type="expression" dxfId="219" priority="200">
      <formula>OR(
AND(
$F$8 = 1, $F$7 = 1, $M30 = "polar", $H30 &gt;= $F$2 * 1
),
AND(
$F$8 = 1, $F$7 = 1, $M30 = "profile", $H30 &gt;= $F$3 * 1
),
AND(
$F$8 = 1, $F$7 = 2, $I30 &lt;= $F$5, $H30 &gt; 0
)
            )</formula>
    </cfRule>
    <cfRule type="expression" dxfId="218" priority="201">
      <formula>OR(
AND(
$F$8 = 0, $F$7 = 1, $M30 = "polar", $H30 &gt;= $F$2 * 1
),
AND(
$F$8 = 0, $F$7 = 1, $M30 = "profile", $H30 &gt;= $F$3 * 1
),
AND(
$F$8 = 0, $F$7 = 2, $I30 &lt;= $F$5, $H30 &gt; 0
)
            )</formula>
    </cfRule>
    <cfRule type="expression" dxfId="217" priority="202">
      <formula>OR(
AND(
$F$8 = 1, $F$7 = 1, $M30 = "polar", $H30 &lt;= $F$2 * -1
),
AND(
$F$8 = 1, $F$7 = 1, $M30 = "profile", $H30 &lt;= $F$3 * -1
),
AND(
$F$8 = 1, $F$7 = 2, $I30 &lt;= $F$5, $H30 &lt; 0
)
            )</formula>
    </cfRule>
    <cfRule type="expression" dxfId="216" priority="203">
      <formula>OR(
AND(
$F$8 = 0, $F$7 = 1, $M30 = "polar", $H30 &lt;= $F$2 * -1
),
AND(
$F$8 = 0, $F$7 = 1, $M30 = "profile", $H30 &lt;= $F$3 * -1
),
AND(
$F$8 = 0, $F$7 = 2, $I30 &lt;= $F$5, $H30 &lt; 0
)
            )</formula>
    </cfRule>
  </conditionalFormatting>
  <conditionalFormatting sqref="C43:I52">
    <cfRule type="expression" dxfId="215" priority="204">
      <formula>OR(
AND(
$F$8 = 1, $F$7 = 1, $M43 = "polar", $H43 &gt;= $F$2 * 1
),
AND(
$F$8 = 1, $F$7 = 1, $M43 = "profile", $H43 &gt;= $F$3 * 1
),
AND(
$F$8 = 1, $F$7 = 2, $I43 &lt;= $F$5, $H43 &gt; 0
)
            )</formula>
    </cfRule>
    <cfRule type="expression" dxfId="214" priority="205">
      <formula>OR(
AND(
$F$8 = 0, $F$7 = 1, $M43 = "polar", $H43 &gt;= $F$2 * 1
),
AND(
$F$8 = 0, $F$7 = 1, $M43 = "profile", $H43 &gt;= $F$3 * 1
),
AND(
$F$8 = 0, $F$7 = 2, $I43 &lt;= $F$5, $H43 &gt; 0
)
            )</formula>
    </cfRule>
    <cfRule type="expression" dxfId="213" priority="206">
      <formula>OR(
AND(
$F$8 = 1, $F$7 = 1, $M43 = "polar", $H43 &lt;= $F$2 * -1
),
AND(
$F$8 = 1, $F$7 = 1, $M43 = "profile", $H43 &lt;= $F$3 * -1
),
AND(
$F$8 = 1, $F$7 = 2, $I43 &lt;= $F$5, $H43 &lt; 0
)
            )</formula>
    </cfRule>
    <cfRule type="expression" dxfId="212" priority="207">
      <formula>OR(
AND(
$F$8 = 0, $F$7 = 1, $M43 = "polar", $H43 &lt;= $F$2 * -1
),
AND(
$F$8 = 0, $F$7 = 1, $M43 = "profile", $H43 &lt;= $F$3 * -1
),
AND(
$F$8 = 0, $F$7 = 2, $I43 &lt;= $F$5, $H43 &lt; 0
)
            )</formula>
    </cfRule>
  </conditionalFormatting>
  <conditionalFormatting sqref="C56:I63">
    <cfRule type="expression" dxfId="211" priority="208">
      <formula>OR(
AND(
$F$8 = 1, $F$7 = 1, $M56 = "polar", $H56 &gt;= $F$2 * 1
),
AND(
$F$8 = 1, $F$7 = 1, $M56 = "profile", $H56 &gt;= $F$3 * 1
),
AND(
$F$8 = 1, $F$7 = 2, $I56 &lt;= $F$5, $H56 &gt; 0
)
            )</formula>
    </cfRule>
    <cfRule type="expression" dxfId="210" priority="209">
      <formula>OR(
AND(
$F$8 = 0, $F$7 = 1, $M56 = "polar", $H56 &gt;= $F$2 * 1
),
AND(
$F$8 = 0, $F$7 = 1, $M56 = "profile", $H56 &gt;= $F$3 * 1
),
AND(
$F$8 = 0, $F$7 = 2, $I56 &lt;= $F$5, $H56 &gt; 0
)
            )</formula>
    </cfRule>
    <cfRule type="expression" dxfId="209" priority="210">
      <formula>OR(
AND(
$F$8 = 1, $F$7 = 1, $M56 = "polar", $H56 &lt;= $F$2 * -1
),
AND(
$F$8 = 1, $F$7 = 1, $M56 = "profile", $H56 &lt;= $F$3 * -1
),
AND(
$F$8 = 1, $F$7 = 2, $I56 &lt;= $F$5, $H56 &lt; 0
)
            )</formula>
    </cfRule>
    <cfRule type="expression" dxfId="208" priority="211">
      <formula>OR(
AND(
$F$8 = 0, $F$7 = 1, $M56 = "polar", $H56 &lt;= $F$2 * -1
),
AND(
$F$8 = 0, $F$7 = 1, $M56 = "profile", $H56 &lt;= $F$3 * -1
),
AND(
$F$8 = 0, $F$7 = 2, $I56 &lt;= $F$5, $H56 &lt; 0
)
            )</formula>
    </cfRule>
  </conditionalFormatting>
  <conditionalFormatting sqref="C67:I73">
    <cfRule type="expression" dxfId="207" priority="212">
      <formula>OR(
AND(
$F$8 = 1, $F$7 = 1, $M67 = "polar", $H67 &gt;= $F$2 * 1
),
AND(
$F$8 = 1, $F$7 = 1, $M67 = "profile", $H67 &gt;= $F$3 * 1
),
AND(
$F$8 = 1, $F$7 = 2, $I67 &lt;= $F$5, $H67 &gt; 0
)
            )</formula>
    </cfRule>
    <cfRule type="expression" dxfId="206" priority="213">
      <formula>OR(
AND(
$F$8 = 0, $F$7 = 1, $M67 = "polar", $H67 &gt;= $F$2 * 1
),
AND(
$F$8 = 0, $F$7 = 1, $M67 = "profile", $H67 &gt;= $F$3 * 1
),
AND(
$F$8 = 0, $F$7 = 2, $I67 &lt;= $F$5, $H67 &gt; 0
)
            )</formula>
    </cfRule>
    <cfRule type="expression" dxfId="205" priority="214">
      <formula>OR(
AND(
$F$8 = 1, $F$7 = 1, $M67 = "polar", $H67 &lt;= $F$2 * -1
),
AND(
$F$8 = 1, $F$7 = 1, $M67 = "profile", $H67 &lt;= $F$3 * -1
),
AND(
$F$8 = 1, $F$7 = 2, $I67 &lt;= $F$5, $H67 &lt; 0
)
            )</formula>
    </cfRule>
    <cfRule type="expression" dxfId="204" priority="215">
      <formula>OR(
AND(
$F$8 = 0, $F$7 = 1, $M67 = "polar", $H67 &lt;= $F$2 * -1
),
AND(
$F$8 = 0, $F$7 = 1, $M67 = "profile", $H67 &lt;= $F$3 * -1
),
AND(
$F$8 = 0, $F$7 = 2, $I67 &lt;= $F$5, $H67 &lt; 0
)
            )</formula>
    </cfRule>
  </conditionalFormatting>
  <conditionalFormatting sqref="C77:I80">
    <cfRule type="expression" dxfId="203" priority="216">
      <formula>OR(
AND(
$F$8 = 1, $F$7 = 1, $M77 = "polar", $H77 &gt;= $F$2 * 1
),
AND(
$F$8 = 1, $F$7 = 1, $M77 = "profile", $H77 &gt;= $F$3 * 1
),
AND(
$F$8 = 1, $F$7 = 2, $I77 &lt;= $F$5, $H77 &gt; 0
)
            )</formula>
    </cfRule>
    <cfRule type="expression" dxfId="202" priority="217">
      <formula>OR(
AND(
$F$8 = 0, $F$7 = 1, $M77 = "polar", $H77 &gt;= $F$2 * 1
),
AND(
$F$8 = 0, $F$7 = 1, $M77 = "profile", $H77 &gt;= $F$3 * 1
),
AND(
$F$8 = 0, $F$7 = 2, $I77 &lt;= $F$5, $H77 &gt; 0
)
            )</formula>
    </cfRule>
    <cfRule type="expression" dxfId="201" priority="218">
      <formula>OR(
AND(
$F$8 = 1, $F$7 = 1, $M77 = "polar", $H77 &lt;= $F$2 * -1
),
AND(
$F$8 = 1, $F$7 = 1, $M77 = "profile", $H77 &lt;= $F$3 * -1
),
AND(
$F$8 = 1, $F$7 = 2, $I77 &lt;= $F$5, $H77 &lt; 0
)
            )</formula>
    </cfRule>
    <cfRule type="expression" dxfId="200" priority="219">
      <formula>OR(
AND(
$F$8 = 0, $F$7 = 1, $M77 = "polar", $H77 &lt;= $F$2 * -1
),
AND(
$F$8 = 0, $F$7 = 1, $M77 = "profile", $H77 &lt;= $F$3 * -1
),
AND(
$F$8 = 0, $F$7 = 2, $I77 &lt;= $F$5, $H77 &lt; 0
)
            )</formula>
    </cfRule>
  </conditionalFormatting>
  <conditionalFormatting sqref="C84:I91">
    <cfRule type="expression" dxfId="199" priority="220">
      <formula>OR(
AND(
$F$8 = 1, $F$7 = 1, $M84 = "polar", $H84 &gt;= $F$2 * 1
),
AND(
$F$8 = 1, $F$7 = 1, $M84 = "profile", $H84 &gt;= $F$3 * 1
),
AND(
$F$8 = 1, $F$7 = 2, $I84 &lt;= $F$5, $H84 &gt; 0
)
            )</formula>
    </cfRule>
    <cfRule type="expression" dxfId="198" priority="221">
      <formula>OR(
AND(
$F$8 = 0, $F$7 = 1, $M84 = "polar", $H84 &gt;= $F$2 * 1
),
AND(
$F$8 = 0, $F$7 = 1, $M84 = "profile", $H84 &gt;= $F$3 * 1
),
AND(
$F$8 = 0, $F$7 = 2, $I84 &lt;= $F$5, $H84 &gt; 0
)
            )</formula>
    </cfRule>
    <cfRule type="expression" dxfId="197" priority="222">
      <formula>OR(
AND(
$F$8 = 1, $F$7 = 1, $M84 = "polar", $H84 &lt;= $F$2 * -1
),
AND(
$F$8 = 1, $F$7 = 1, $M84 = "profile", $H84 &lt;= $F$3 * -1
),
AND(
$F$8 = 1, $F$7 = 2, $I84 &lt;= $F$5, $H84 &lt; 0
)
            )</formula>
    </cfRule>
    <cfRule type="expression" dxfId="196" priority="223">
      <formula>OR(
AND(
$F$8 = 0, $F$7 = 1, $M84 = "polar", $H84 &lt;= $F$2 * -1
),
AND(
$F$8 = 0, $F$7 = 1, $M84 = "profile", $H84 &lt;= $F$3 * -1
),
AND(
$F$8 = 0, $F$7 = 2, $I84 &lt;= $F$5, $H84 &lt; 0
)
            )</formula>
    </cfRule>
  </conditionalFormatting>
  <conditionalFormatting sqref="C95:I102">
    <cfRule type="expression" dxfId="195" priority="224">
      <formula>OR(
AND(
$F$8 = 1, $F$7 = 1, $M95 = "polar", $H95 &gt;= $F$2 * 1
),
AND(
$F$8 = 1, $F$7 = 1, $M95 = "profile", $H95 &gt;= $F$3 * 1
),
AND(
$F$8 = 1, $F$7 = 2, $I95 &lt;= $F$5, $H95 &gt; 0
)
            )</formula>
    </cfRule>
    <cfRule type="expression" dxfId="194" priority="225">
      <formula>OR(
AND(
$F$8 = 0, $F$7 = 1, $M95 = "polar", $H95 &gt;= $F$2 * 1
),
AND(
$F$8 = 0, $F$7 = 1, $M95 = "profile", $H95 &gt;= $F$3 * 1
),
AND(
$F$8 = 0, $F$7 = 2, $I95 &lt;= $F$5, $H95 &gt; 0
)
            )</formula>
    </cfRule>
    <cfRule type="expression" dxfId="193" priority="226">
      <formula>OR(
AND(
$F$8 = 1, $F$7 = 1, $M95 = "polar", $H95 &lt;= $F$2 * -1
),
AND(
$F$8 = 1, $F$7 = 1, $M95 = "profile", $H95 &lt;= $F$3 * -1
),
AND(
$F$8 = 1, $F$7 = 2, $I95 &lt;= $F$5, $H95 &lt; 0
)
            )</formula>
    </cfRule>
    <cfRule type="expression" dxfId="192" priority="227">
      <formula>OR(
AND(
$F$8 = 0, $F$7 = 1, $M95 = "polar", $H95 &lt;= $F$2 * -1
),
AND(
$F$8 = 0, $F$7 = 1, $M95 = "profile", $H95 &lt;= $F$3 * -1
),
AND(
$F$8 = 0, $F$7 = 2, $I95 &lt;= $F$5, $H95 &lt; 0
)
            )</formula>
    </cfRule>
  </conditionalFormatting>
  <conditionalFormatting sqref="C106:I112">
    <cfRule type="expression" dxfId="191" priority="228">
      <formula>OR(
AND(
$F$8 = 1, $F$7 = 1, $M106 = "polar", $H106 &gt;= $F$2 * 1
),
AND(
$F$8 = 1, $F$7 = 1, $M106 = "profile", $H106 &gt;= $F$3 * 1
),
AND(
$F$8 = 1, $F$7 = 2, $I106 &lt;= $F$5, $H106 &gt; 0
)
            )</formula>
    </cfRule>
    <cfRule type="expression" dxfId="190" priority="229">
      <formula>OR(
AND(
$F$8 = 0, $F$7 = 1, $M106 = "polar", $H106 &gt;= $F$2 * 1
),
AND(
$F$8 = 0, $F$7 = 1, $M106 = "profile", $H106 &gt;= $F$3 * 1
),
AND(
$F$8 = 0, $F$7 = 2, $I106 &lt;= $F$5, $H106 &gt; 0
)
            )</formula>
    </cfRule>
    <cfRule type="expression" dxfId="189" priority="230">
      <formula>OR(
AND(
$F$8 = 1, $F$7 = 1, $M106 = "polar", $H106 &lt;= $F$2 * -1
),
AND(
$F$8 = 1, $F$7 = 1, $M106 = "profile", $H106 &lt;= $F$3 * -1
),
AND(
$F$8 = 1, $F$7 = 2, $I106 &lt;= $F$5, $H106 &lt; 0
)
            )</formula>
    </cfRule>
    <cfRule type="expression" dxfId="188" priority="231">
      <formula>OR(
AND(
$F$8 = 0, $F$7 = 1, $M106 = "polar", $H106 &lt;= $F$2 * -1
),
AND(
$F$8 = 0, $F$7 = 1, $M106 = "profile", $H106 &lt;= $F$3 * -1
),
AND(
$F$8 = 0, $F$7 = 2, $I106 &lt;= $F$5, $H106 &lt; 0
)
            )</formula>
    </cfRule>
  </conditionalFormatting>
  <conditionalFormatting sqref="C116:I122">
    <cfRule type="expression" dxfId="187" priority="232">
      <formula>OR(
AND(
$F$8 = 1, $F$7 = 1, $M116 = "polar", $H116 &gt;= $F$2 * 1
),
AND(
$F$8 = 1, $F$7 = 1, $M116 = "profile", $H116 &gt;= $F$3 * 1
),
AND(
$F$8 = 1, $F$7 = 2, $I116 &lt;= $F$5, $H116 &gt; 0
)
            )</formula>
    </cfRule>
    <cfRule type="expression" dxfId="186" priority="233">
      <formula>OR(
AND(
$F$8 = 0, $F$7 = 1, $M116 = "polar", $H116 &gt;= $F$2 * 1
),
AND(
$F$8 = 0, $F$7 = 1, $M116 = "profile", $H116 &gt;= $F$3 * 1
),
AND(
$F$8 = 0, $F$7 = 2, $I116 &lt;= $F$5, $H116 &gt; 0
)
            )</formula>
    </cfRule>
    <cfRule type="expression" dxfId="185" priority="234">
      <formula>OR(
AND(
$F$8 = 1, $F$7 = 1, $M116 = "polar", $H116 &lt;= $F$2 * -1
),
AND(
$F$8 = 1, $F$7 = 1, $M116 = "profile", $H116 &lt;= $F$3 * -1
),
AND(
$F$8 = 1, $F$7 = 2, $I116 &lt;= $F$5, $H116 &lt; 0
)
            )</formula>
    </cfRule>
    <cfRule type="expression" dxfId="184" priority="235">
      <formula>OR(
AND(
$F$8 = 0, $F$7 = 1, $M116 = "polar", $H116 &lt;= $F$2 * -1
),
AND(
$F$8 = 0, $F$7 = 1, $M116 = "profile", $H116 &lt;= $F$3 * -1
),
AND(
$F$8 = 0, $F$7 = 2, $I116 &lt;= $F$5, $H116 &lt; 0
)
            )</formula>
    </cfRule>
  </conditionalFormatting>
  <conditionalFormatting sqref="C126:I131">
    <cfRule type="expression" dxfId="183" priority="236">
      <formula>OR(
AND(
$F$8 = 1, $F$7 = 1, $M126 = "polar", $H126 &gt;= $F$2 * 1
),
AND(
$F$8 = 1, $F$7 = 1, $M126 = "profile", $H126 &gt;= $F$3 * 1
),
AND(
$F$8 = 1, $F$7 = 2, $I126 &lt;= $F$5, $H126 &gt; 0
)
            )</formula>
    </cfRule>
    <cfRule type="expression" dxfId="182" priority="237">
      <formula>OR(
AND(
$F$8 = 0, $F$7 = 1, $M126 = "polar", $H126 &gt;= $F$2 * 1
),
AND(
$F$8 = 0, $F$7 = 1, $M126 = "profile", $H126 &gt;= $F$3 * 1
),
AND(
$F$8 = 0, $F$7 = 2, $I126 &lt;= $F$5, $H126 &gt; 0
)
            )</formula>
    </cfRule>
    <cfRule type="expression" dxfId="181" priority="238">
      <formula>OR(
AND(
$F$8 = 1, $F$7 = 1, $M126 = "polar", $H126 &lt;= $F$2 * -1
),
AND(
$F$8 = 1, $F$7 = 1, $M126 = "profile", $H126 &lt;= $F$3 * -1
),
AND(
$F$8 = 1, $F$7 = 2, $I126 &lt;= $F$5, $H126 &lt; 0
)
            )</formula>
    </cfRule>
    <cfRule type="expression" dxfId="180" priority="239">
      <formula>OR(
AND(
$F$8 = 0, $F$7 = 1, $M126 = "polar", $H126 &lt;= $F$2 * -1
),
AND(
$F$8 = 0, $F$7 = 1, $M126 = "profile", $H126 &lt;= $F$3 * -1
),
AND(
$F$8 = 0, $F$7 = 2, $I126 &lt;= $F$5, $H126 &lt; 0
)
            )</formula>
    </cfRule>
  </conditionalFormatting>
  <conditionalFormatting sqref="C135:I140">
    <cfRule type="expression" dxfId="179" priority="240">
      <formula>OR(
AND(
$F$8 = 1, $F$7 = 1, $M135 = "polar", $H135 &gt;= $F$2 * 1
),
AND(
$F$8 = 1, $F$7 = 1, $M135 = "profile", $H135 &gt;= $F$3 * 1
),
AND(
$F$8 = 1, $F$7 = 2, $I135 &lt;= $F$5, $H135 &gt; 0
)
            )</formula>
    </cfRule>
    <cfRule type="expression" dxfId="178" priority="241">
      <formula>OR(
AND(
$F$8 = 0, $F$7 = 1, $M135 = "polar", $H135 &gt;= $F$2 * 1
),
AND(
$F$8 = 0, $F$7 = 1, $M135 = "profile", $H135 &gt;= $F$3 * 1
),
AND(
$F$8 = 0, $F$7 = 2, $I135 &lt;= $F$5, $H135 &gt; 0
)
            )</formula>
    </cfRule>
    <cfRule type="expression" dxfId="177" priority="242">
      <formula>OR(
AND(
$F$8 = 1, $F$7 = 1, $M135 = "polar", $H135 &lt;= $F$2 * -1
),
AND(
$F$8 = 1, $F$7 = 1, $M135 = "profile", $H135 &lt;= $F$3 * -1
),
AND(
$F$8 = 1, $F$7 = 2, $I135 &lt;= $F$5, $H135 &lt; 0
)
            )</formula>
    </cfRule>
    <cfRule type="expression" dxfId="176" priority="243">
      <formula>OR(
AND(
$F$8 = 0, $F$7 = 1, $M135 = "polar", $H135 &lt;= $F$2 * -1
),
AND(
$F$8 = 0, $F$7 = 1, $M135 = "profile", $H135 &lt;= $F$3 * -1
),
AND(
$F$8 = 0, $F$7 = 2, $I135 &lt;= $F$5, $H135 &lt; 0
)
            )</formula>
    </cfRule>
  </conditionalFormatting>
  <conditionalFormatting sqref="C144:I149">
    <cfRule type="expression" dxfId="175" priority="244">
      <formula>OR(
AND(
$F$8 = 1, $F$7 = 1, $M144 = "polar", $H144 &gt;= $F$2 * 1
),
AND(
$F$8 = 1, $F$7 = 1, $M144 = "profile", $H144 &gt;= $F$3 * 1
),
AND(
$F$8 = 1, $F$7 = 2, $I144 &lt;= $F$5, $H144 &gt; 0
)
            )</formula>
    </cfRule>
    <cfRule type="expression" dxfId="174" priority="245">
      <formula>OR(
AND(
$F$8 = 0, $F$7 = 1, $M144 = "polar", $H144 &gt;= $F$2 * 1
),
AND(
$F$8 = 0, $F$7 = 1, $M144 = "profile", $H144 &gt;= $F$3 * 1
),
AND(
$F$8 = 0, $F$7 = 2, $I144 &lt;= $F$5, $H144 &gt; 0
)
            )</formula>
    </cfRule>
    <cfRule type="expression" dxfId="173" priority="246">
      <formula>OR(
AND(
$F$8 = 1, $F$7 = 1, $M144 = "polar", $H144 &lt;= $F$2 * -1
),
AND(
$F$8 = 1, $F$7 = 1, $M144 = "profile", $H144 &lt;= $F$3 * -1
),
AND(
$F$8 = 1, $F$7 = 2, $I144 &lt;= $F$5, $H144 &lt; 0
)
            )</formula>
    </cfRule>
    <cfRule type="expression" dxfId="172" priority="247">
      <formula>OR(
AND(
$F$8 = 0, $F$7 = 1, $M144 = "polar", $H144 &lt;= $F$2 * -1
),
AND(
$F$8 = 0, $F$7 = 1, $M144 = "profile", $H144 &lt;= $F$3 * -1
),
AND(
$F$8 = 0, $F$7 = 2, $I144 &lt;= $F$5, $H144 &lt; 0
)
            )</formula>
    </cfRule>
  </conditionalFormatting>
  <conditionalFormatting sqref="C153:I159">
    <cfRule type="expression" dxfId="171" priority="248">
      <formula>OR(
AND(
$F$8 = 1, $F$7 = 1, $M153 = "polar", $H153 &gt;= $F$2 * 1
),
AND(
$F$8 = 1, $F$7 = 1, $M153 = "profile", $H153 &gt;= $F$3 * 1
),
AND(
$F$8 = 1, $F$7 = 2, $I153 &lt;= $F$5, $H153 &gt; 0
)
            )</formula>
    </cfRule>
    <cfRule type="expression" dxfId="170" priority="249">
      <formula>OR(
AND(
$F$8 = 0, $F$7 = 1, $M153 = "polar", $H153 &gt;= $F$2 * 1
),
AND(
$F$8 = 0, $F$7 = 1, $M153 = "profile", $H153 &gt;= $F$3 * 1
),
AND(
$F$8 = 0, $F$7 = 2, $I153 &lt;= $F$5, $H153 &gt; 0
)
            )</formula>
    </cfRule>
    <cfRule type="expression" dxfId="169" priority="250">
      <formula>OR(
AND(
$F$8 = 1, $F$7 = 1, $M153 = "polar", $H153 &lt;= $F$2 * -1
),
AND(
$F$8 = 1, $F$7 = 1, $M153 = "profile", $H153 &lt;= $F$3 * -1
),
AND(
$F$8 = 1, $F$7 = 2, $I153 &lt;= $F$5, $H153 &lt; 0
)
            )</formula>
    </cfRule>
    <cfRule type="expression" dxfId="168" priority="251">
      <formula>OR(
AND(
$F$8 = 0, $F$7 = 1, $M153 = "polar", $H153 &lt;= $F$2 * -1
),
AND(
$F$8 = 0, $F$7 = 1, $M153 = "profile", $H153 &lt;= $F$3 * -1
),
AND(
$F$8 = 0, $F$7 = 2, $I153 &lt;= $F$5, $H153 &lt; 0
)
            )</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60"/>
  <sheetViews>
    <sheetView showGridLines="0" workbookViewId="0">
      <pane xSplit="3" ySplit="13" topLeftCell="D14" activePane="bottomRight" state="frozen"/>
      <selection pane="topRight"/>
      <selection pane="bottomLeft"/>
      <selection pane="bottomRight" activeCell="A161" sqref="A161:XFD1048576"/>
    </sheetView>
  </sheetViews>
  <sheetFormatPr baseColWidth="10" defaultColWidth="0" defaultRowHeight="15" zeroHeight="1" outlineLevelRow="1" x14ac:dyDescent="0.2"/>
  <cols>
    <col min="1" max="1" width="1.6640625" customWidth="1"/>
    <col min="2" max="2" width="9.1640625" hidden="1" customWidth="1"/>
    <col min="3" max="3" width="75.6640625" customWidth="1"/>
    <col min="4" max="4" width="9.1640625" hidden="1" customWidth="1"/>
    <col min="5" max="6" width="7.6640625" customWidth="1"/>
    <col min="7" max="7" width="1.6640625" customWidth="1"/>
    <col min="8" max="9" width="7.6640625" customWidth="1"/>
    <col min="10" max="10" width="1.6640625" customWidth="1"/>
    <col min="11" max="11" width="7.6640625" customWidth="1"/>
    <col min="12" max="12" width="1.6640625" customWidth="1"/>
    <col min="13" max="13" width="9.1640625" hidden="1" customWidth="1"/>
    <col min="14" max="14" width="1.6640625" customWidth="1"/>
    <col min="15" max="15" width="10.83203125" customWidth="1"/>
    <col min="16" max="16384" width="10.83203125" hidden="1"/>
  </cols>
  <sheetData>
    <row r="1" spans="2:13" x14ac:dyDescent="0.2"/>
    <row r="2" spans="2:13" hidden="1" outlineLevel="1" x14ac:dyDescent="0.2">
      <c r="E2" s="23" t="s">
        <v>241</v>
      </c>
      <c r="F2" s="27">
        <f>summary!$H$2 - 0.05</f>
        <v>0.15000000000000002</v>
      </c>
    </row>
    <row r="3" spans="2:13" hidden="1" outlineLevel="1" x14ac:dyDescent="0.2">
      <c r="E3" s="19" t="s">
        <v>242</v>
      </c>
      <c r="F3" s="26">
        <f>summary!$H$3 - 0.05</f>
        <v>9.9999999999999992E-2</v>
      </c>
    </row>
    <row r="4" spans="2:13" hidden="1" outlineLevel="1" x14ac:dyDescent="0.2">
      <c r="E4" s="19" t="s">
        <v>243</v>
      </c>
      <c r="F4" s="26">
        <f>summary!$H$4 / 10</f>
        <v>5.0000000000000001E-3</v>
      </c>
    </row>
    <row r="5" spans="2:13" hidden="1" outlineLevel="1" x14ac:dyDescent="0.2">
      <c r="E5" s="19" t="s">
        <v>238</v>
      </c>
      <c r="F5" s="26">
        <f>summary!$H$5</f>
        <v>0.1</v>
      </c>
    </row>
    <row r="6" spans="2:13" hidden="1" outlineLevel="1" x14ac:dyDescent="0.2">
      <c r="E6" s="19" t="s">
        <v>239</v>
      </c>
      <c r="F6" s="26">
        <f>summary!$H$6</f>
        <v>0.1</v>
      </c>
    </row>
    <row r="7" spans="2:13" hidden="1" outlineLevel="1" x14ac:dyDescent="0.2">
      <c r="E7" s="19" t="s">
        <v>240</v>
      </c>
      <c r="F7" s="26">
        <f>summary!$H$7</f>
        <v>1</v>
      </c>
    </row>
    <row r="8" spans="2:13" hidden="1" outlineLevel="1" x14ac:dyDescent="0.2">
      <c r="E8" s="11" t="s">
        <v>244</v>
      </c>
      <c r="F8" s="1">
        <f>summary!$H$8</f>
        <v>0</v>
      </c>
    </row>
    <row r="9" spans="2:13" ht="0" hidden="1" customHeight="1" outlineLevel="1" x14ac:dyDescent="0.2"/>
    <row r="10" spans="2:13" collapsed="1" x14ac:dyDescent="0.2"/>
    <row r="11" spans="2:13" ht="24" x14ac:dyDescent="0.3">
      <c r="C11" s="32" t="str">
        <f>TRIM(summary!I11) &amp; " (" &amp; TRIM(summary!C11) &amp; ")"</f>
        <v>Seg 3 (Solution - LDA_opt_kmeans_A5_reordered)</v>
      </c>
      <c r="E11" s="34" t="str">
        <f>TRIM(summary!I11)</f>
        <v>Seg 3</v>
      </c>
      <c r="F11" s="34" t="s">
        <v>248</v>
      </c>
      <c r="G11" s="34" t="s">
        <v>231</v>
      </c>
      <c r="H11" s="34" t="s">
        <v>239</v>
      </c>
      <c r="I11" s="34" t="s">
        <v>238</v>
      </c>
      <c r="J11" s="34" t="s">
        <v>231</v>
      </c>
      <c r="K11" s="34" t="s">
        <v>231</v>
      </c>
      <c r="L11" s="34" t="s">
        <v>231</v>
      </c>
      <c r="M11" s="34" t="s">
        <v>240</v>
      </c>
    </row>
    <row r="12" spans="2:13" x14ac:dyDescent="0.2">
      <c r="E12" s="25">
        <v>358</v>
      </c>
      <c r="F12" s="28">
        <v>1642</v>
      </c>
    </row>
    <row r="13" spans="2:13" x14ac:dyDescent="0.2">
      <c r="E13" s="3">
        <v>0.17899999999999999</v>
      </c>
      <c r="F13" s="4">
        <v>0.82099999999999995</v>
      </c>
    </row>
    <row r="14" spans="2:13" x14ac:dyDescent="0.2">
      <c r="C14" s="31" t="s">
        <v>0</v>
      </c>
    </row>
    <row r="15" spans="2:13" x14ac:dyDescent="0.2">
      <c r="B15" s="6" t="s">
        <v>9</v>
      </c>
      <c r="C15" s="43" t="s">
        <v>10</v>
      </c>
      <c r="D15" t="s">
        <v>247</v>
      </c>
      <c r="E15" s="9">
        <v>0.82401999999999997</v>
      </c>
      <c r="F15" s="13">
        <v>0.54507000000000005</v>
      </c>
      <c r="H15" s="9">
        <v>0.27894999999999998</v>
      </c>
      <c r="I15" s="13">
        <v>1E-3</v>
      </c>
      <c r="K15" s="45" t="str">
        <f>IFERROR(
IF(
$E15 &gt;= MAX(INDEX(summary!$G$15:$K$26,MATCH($C15,summary!$C$15:$C$26,0),)) - $F$4,
"High",
IF(
$E15 &lt;= MIN(INDEX(summary!$G$15:$K$26,MATCH($C15,summary!$C$15:$C$26,0),)) + $F$4,
"Low","")
),
IF(
1 - $E15 &lt;= MIN(INDEX(summary!$G$15:$K$26,MATCH($B15,summary!$B$15:$B$26,0),)) + $F$4,
"High",
IF(
1 - $E15 &gt;= MAX(INDEX(summary!$G$15:$K$26,MATCH($B15,summary!$B$15:$B$26,0),)) - $F$4,
"Low", "")
)
)</f>
        <v>High</v>
      </c>
      <c r="M15" s="20" t="str">
        <f>VLOOKUP($B15,
summary!$B:$AL,
MATCH($M$11, summary!$B$11:$AL$11, 0),
FALSE
)</f>
        <v>polar</v>
      </c>
    </row>
    <row r="16" spans="2:13" x14ac:dyDescent="0.2">
      <c r="B16" s="7" t="s">
        <v>5</v>
      </c>
      <c r="C16" s="44" t="s">
        <v>6</v>
      </c>
      <c r="D16" t="s">
        <v>247</v>
      </c>
      <c r="E16" s="12">
        <v>0.46927000000000002</v>
      </c>
      <c r="F16" s="14">
        <v>0.33251999999999998</v>
      </c>
      <c r="H16" s="12">
        <v>0.13675000000000001</v>
      </c>
      <c r="I16" s="14">
        <v>1E-3</v>
      </c>
      <c r="K16" s="45" t="str">
        <f>IFERROR(
IF(
$E16 &gt;= MAX(INDEX(summary!$G$15:$K$26,MATCH($C16,summary!$C$15:$C$26,0),)) - $F$4,
"High",
IF(
$E16 &lt;= MIN(INDEX(summary!$G$15:$K$26,MATCH($C16,summary!$C$15:$C$26,0),)) + $F$4,
"Low","")
),
IF(
1 - $E16 &lt;= MIN(INDEX(summary!$G$15:$K$26,MATCH($B16,summary!$B$15:$B$26,0),)) + $F$4,
"High",
IF(
1 - $E16 &gt;= MAX(INDEX(summary!$G$15:$K$26,MATCH($B16,summary!$B$15:$B$26,0),)) - $F$4,
"Low", "")
)
)</f>
        <v>High</v>
      </c>
      <c r="M16" s="21" t="str">
        <f>VLOOKUP($B16,
summary!$B:$AL,
MATCH($M$11, summary!$B$11:$AL$11, 0),
FALSE
)</f>
        <v>polar</v>
      </c>
    </row>
    <row r="17" spans="2:13" x14ac:dyDescent="0.2">
      <c r="B17" s="7" t="s">
        <v>17</v>
      </c>
      <c r="C17" s="44" t="s">
        <v>18</v>
      </c>
      <c r="D17" t="s">
        <v>247</v>
      </c>
      <c r="E17" s="12">
        <v>0.67318</v>
      </c>
      <c r="F17" s="14">
        <v>0.57369000000000003</v>
      </c>
      <c r="H17" s="12">
        <v>9.9489999999999995E-2</v>
      </c>
      <c r="I17" s="14">
        <v>1E-3</v>
      </c>
      <c r="K17" s="45" t="str">
        <f>IFERROR(
IF(
$E17 &gt;= MAX(INDEX(summary!$G$15:$K$26,MATCH($C17,summary!$C$15:$C$26,0),)) - $F$4,
"High",
IF(
$E17 &lt;= MIN(INDEX(summary!$G$15:$K$26,MATCH($C17,summary!$C$15:$C$26,0),)) + $F$4,
"Low","")
),
IF(
1 - $E17 &lt;= MIN(INDEX(summary!$G$15:$K$26,MATCH($B17,summary!$B$15:$B$26,0),)) + $F$4,
"High",
IF(
1 - $E17 &gt;= MAX(INDEX(summary!$G$15:$K$26,MATCH($B17,summary!$B$15:$B$26,0),)) - $F$4,
"Low", "")
)
)</f>
        <v/>
      </c>
      <c r="M17" s="21" t="str">
        <f>VLOOKUP($B17,
summary!$B:$AL,
MATCH($M$11, summary!$B$11:$AL$11, 0),
FALSE
)</f>
        <v>polar</v>
      </c>
    </row>
    <row r="18" spans="2:13" x14ac:dyDescent="0.2">
      <c r="B18" s="7" t="s">
        <v>3</v>
      </c>
      <c r="C18" s="44" t="s">
        <v>4</v>
      </c>
      <c r="D18" t="s">
        <v>247</v>
      </c>
      <c r="E18" s="12">
        <v>0.70111999999999997</v>
      </c>
      <c r="F18" s="14">
        <v>0.64434000000000002</v>
      </c>
      <c r="H18" s="12">
        <v>5.67799999999999E-2</v>
      </c>
      <c r="I18" s="14">
        <v>4.7059999999999998E-2</v>
      </c>
      <c r="K18" s="45" t="str">
        <f>IFERROR(
IF(
$E18 &gt;= MAX(INDEX(summary!$G$15:$K$26,MATCH($C18,summary!$C$15:$C$26,0),)) - $F$4,
"High",
IF(
$E18 &lt;= MIN(INDEX(summary!$G$15:$K$26,MATCH($C18,summary!$C$15:$C$26,0),)) + $F$4,
"Low","")
),
IF(
1 - $E18 &lt;= MIN(INDEX(summary!$G$15:$K$26,MATCH($B18,summary!$B$15:$B$26,0),)) + $F$4,
"High",
IF(
1 - $E18 &gt;= MAX(INDEX(summary!$G$15:$K$26,MATCH($B18,summary!$B$15:$B$26,0),)) - $F$4,
"Low", "")
)
)</f>
        <v/>
      </c>
      <c r="M18" s="21" t="str">
        <f>VLOOKUP($B18,
summary!$B:$AL,
MATCH($M$11, summary!$B$11:$AL$11, 0),
FALSE
)</f>
        <v>polar</v>
      </c>
    </row>
    <row r="19" spans="2:13" x14ac:dyDescent="0.2">
      <c r="B19" s="7" t="s">
        <v>11</v>
      </c>
      <c r="C19" s="44" t="s">
        <v>12</v>
      </c>
      <c r="D19" t="s">
        <v>247</v>
      </c>
      <c r="E19" s="12">
        <v>0.72345999999999999</v>
      </c>
      <c r="F19" s="14">
        <v>0.68088000000000004</v>
      </c>
      <c r="H19" s="12">
        <v>4.258E-2</v>
      </c>
      <c r="I19" s="14">
        <v>0.13014000000000001</v>
      </c>
      <c r="K19" s="45" t="str">
        <f>IFERROR(
IF(
$E19 &gt;= MAX(INDEX(summary!$G$15:$K$26,MATCH($C19,summary!$C$15:$C$26,0),)) - $F$4,
"High",
IF(
$E19 &lt;= MIN(INDEX(summary!$G$15:$K$26,MATCH($C19,summary!$C$15:$C$26,0),)) + $F$4,
"Low","")
),
IF(
1 - $E19 &lt;= MIN(INDEX(summary!$G$15:$K$26,MATCH($B19,summary!$B$15:$B$26,0),)) + $F$4,
"High",
IF(
1 - $E19 &gt;= MAX(INDEX(summary!$G$15:$K$26,MATCH($B19,summary!$B$15:$B$26,0),)) - $F$4,
"Low", "")
)
)</f>
        <v/>
      </c>
      <c r="M19" s="21" t="str">
        <f>VLOOKUP($B19,
summary!$B:$AL,
MATCH($M$11, summary!$B$11:$AL$11, 0),
FALSE
)</f>
        <v>polar</v>
      </c>
    </row>
    <row r="20" spans="2:13" x14ac:dyDescent="0.2">
      <c r="B20" s="7" t="s">
        <v>23</v>
      </c>
      <c r="C20" s="44" t="s">
        <v>24</v>
      </c>
      <c r="D20" t="s">
        <v>247</v>
      </c>
      <c r="E20" s="12">
        <v>0.20111999999999999</v>
      </c>
      <c r="F20" s="14">
        <v>0.37028</v>
      </c>
      <c r="H20" s="12">
        <v>-0.16916</v>
      </c>
      <c r="I20" s="14">
        <v>1E-3</v>
      </c>
      <c r="K20" s="45" t="str">
        <f>IFERROR(
IF(
$E20 &gt;= MAX(INDEX(summary!$G$15:$K$26,MATCH($C20,summary!$C$15:$C$26,0),)) - $F$4,
"High",
IF(
$E20 &lt;= MIN(INDEX(summary!$G$15:$K$26,MATCH($C20,summary!$C$15:$C$26,0),)) + $F$4,
"Low","")
),
IF(
1 - $E20 &lt;= MIN(INDEX(summary!$G$15:$K$26,MATCH($B20,summary!$B$15:$B$26,0),)) + $F$4,
"High",
IF(
1 - $E20 &gt;= MAX(INDEX(summary!$G$15:$K$26,MATCH($B20,summary!$B$15:$B$26,0),)) - $F$4,
"Low", "")
)
)</f>
        <v/>
      </c>
      <c r="M20" s="21" t="str">
        <f>VLOOKUP($B20,
summary!$B:$AL,
MATCH($M$11, summary!$B$11:$AL$11, 0),
FALSE
)</f>
        <v>polar</v>
      </c>
    </row>
    <row r="21" spans="2:13" x14ac:dyDescent="0.2">
      <c r="B21" s="7" t="s">
        <v>19</v>
      </c>
      <c r="C21" s="44" t="s">
        <v>20</v>
      </c>
      <c r="D21" t="s">
        <v>247</v>
      </c>
      <c r="E21" s="12">
        <v>0.30725999999999998</v>
      </c>
      <c r="F21" s="14">
        <v>0.48355999999999999</v>
      </c>
      <c r="H21" s="12">
        <v>-0.17630000000000001</v>
      </c>
      <c r="I21" s="14">
        <v>1E-3</v>
      </c>
      <c r="K21" s="45" t="str">
        <f>IFERROR(
IF(
$E21 &gt;= MAX(INDEX(summary!$G$15:$K$26,MATCH($C21,summary!$C$15:$C$26,0),)) - $F$4,
"High",
IF(
$E21 &lt;= MIN(INDEX(summary!$G$15:$K$26,MATCH($C21,summary!$C$15:$C$26,0),)) + $F$4,
"Low","")
),
IF(
1 - $E21 &lt;= MIN(INDEX(summary!$G$15:$K$26,MATCH($B21,summary!$B$15:$B$26,0),)) + $F$4,
"High",
IF(
1 - $E21 &gt;= MAX(INDEX(summary!$G$15:$K$26,MATCH($B21,summary!$B$15:$B$26,0),)) - $F$4,
"Low", "")
)
)</f>
        <v/>
      </c>
      <c r="M21" s="21" t="str">
        <f>VLOOKUP($B21,
summary!$B:$AL,
MATCH($M$11, summary!$B$11:$AL$11, 0),
FALSE
)</f>
        <v>polar</v>
      </c>
    </row>
    <row r="22" spans="2:13" x14ac:dyDescent="0.2">
      <c r="B22" s="7" t="s">
        <v>7</v>
      </c>
      <c r="C22" s="44" t="s">
        <v>8</v>
      </c>
      <c r="D22" t="s">
        <v>247</v>
      </c>
      <c r="E22" s="12">
        <v>0.38546999999999998</v>
      </c>
      <c r="F22" s="14">
        <v>0.57733999999999996</v>
      </c>
      <c r="H22" s="12">
        <v>-0.19187000000000001</v>
      </c>
      <c r="I22" s="14">
        <v>1E-3</v>
      </c>
      <c r="K22" s="45" t="str">
        <f>IFERROR(
IF(
$E22 &gt;= MAX(INDEX(summary!$G$15:$K$26,MATCH($C22,summary!$C$15:$C$26,0),)) - $F$4,
"High",
IF(
$E22 &lt;= MIN(INDEX(summary!$G$15:$K$26,MATCH($C22,summary!$C$15:$C$26,0),)) + $F$4,
"Low","")
),
IF(
1 - $E22 &lt;= MIN(INDEX(summary!$G$15:$K$26,MATCH($B22,summary!$B$15:$B$26,0),)) + $F$4,
"High",
IF(
1 - $E22 &gt;= MAX(INDEX(summary!$G$15:$K$26,MATCH($B22,summary!$B$15:$B$26,0),)) - $F$4,
"Low", "")
)
)</f>
        <v/>
      </c>
      <c r="M22" s="21" t="str">
        <f>VLOOKUP($B22,
summary!$B:$AL,
MATCH($M$11, summary!$B$11:$AL$11, 0),
FALSE
)</f>
        <v>polar</v>
      </c>
    </row>
    <row r="23" spans="2:13" x14ac:dyDescent="0.2">
      <c r="B23" s="7" t="s">
        <v>21</v>
      </c>
      <c r="C23" s="44" t="s">
        <v>22</v>
      </c>
      <c r="D23" t="s">
        <v>247</v>
      </c>
      <c r="E23" s="12">
        <v>0.19273999999999999</v>
      </c>
      <c r="F23" s="14">
        <v>0.41899999999999998</v>
      </c>
      <c r="H23" s="12">
        <v>-0.22625999999999999</v>
      </c>
      <c r="I23" s="14">
        <v>1E-3</v>
      </c>
      <c r="K23" s="45" t="str">
        <f>IFERROR(
IF(
$E23 &gt;= MAX(INDEX(summary!$G$15:$K$26,MATCH($C23,summary!$C$15:$C$26,0),)) - $F$4,
"High",
IF(
$E23 &lt;= MIN(INDEX(summary!$G$15:$K$26,MATCH($C23,summary!$C$15:$C$26,0),)) + $F$4,
"Low","")
),
IF(
1 - $E23 &lt;= MIN(INDEX(summary!$G$15:$K$26,MATCH($B23,summary!$B$15:$B$26,0),)) + $F$4,
"High",
IF(
1 - $E23 &gt;= MAX(INDEX(summary!$G$15:$K$26,MATCH($B23,summary!$B$15:$B$26,0),)) - $F$4,
"Low", "")
)
)</f>
        <v>Low</v>
      </c>
      <c r="M23" s="21" t="str">
        <f>VLOOKUP($B23,
summary!$B:$AL,
MATCH($M$11, summary!$B$11:$AL$11, 0),
FALSE
)</f>
        <v>polar</v>
      </c>
    </row>
    <row r="24" spans="2:13" x14ac:dyDescent="0.2">
      <c r="B24" s="7" t="s">
        <v>15</v>
      </c>
      <c r="C24" s="44" t="s">
        <v>16</v>
      </c>
      <c r="D24" t="s">
        <v>247</v>
      </c>
      <c r="E24" s="12">
        <v>0.18156</v>
      </c>
      <c r="F24" s="14">
        <v>0.42082999999999998</v>
      </c>
      <c r="H24" s="12">
        <v>-0.23927000000000001</v>
      </c>
      <c r="I24" s="14">
        <v>1E-3</v>
      </c>
      <c r="K24" s="45" t="str">
        <f>IFERROR(
IF(
$E24 &gt;= MAX(INDEX(summary!$G$15:$K$26,MATCH($C24,summary!$C$15:$C$26,0),)) - $F$4,
"High",
IF(
$E24 &lt;= MIN(INDEX(summary!$G$15:$K$26,MATCH($C24,summary!$C$15:$C$26,0),)) + $F$4,
"Low","")
),
IF(
1 - $E24 &lt;= MIN(INDEX(summary!$G$15:$K$26,MATCH($B24,summary!$B$15:$B$26,0),)) + $F$4,
"High",
IF(
1 - $E24 &gt;= MAX(INDEX(summary!$G$15:$K$26,MATCH($B24,summary!$B$15:$B$26,0),)) - $F$4,
"Low", "")
)
)</f>
        <v>Low</v>
      </c>
      <c r="M24" s="21" t="str">
        <f>VLOOKUP($B24,
summary!$B:$AL,
MATCH($M$11, summary!$B$11:$AL$11, 0),
FALSE
)</f>
        <v>polar</v>
      </c>
    </row>
    <row r="25" spans="2:13" x14ac:dyDescent="0.2">
      <c r="B25" s="7" t="s">
        <v>13</v>
      </c>
      <c r="C25" s="44" t="s">
        <v>14</v>
      </c>
      <c r="D25" t="s">
        <v>247</v>
      </c>
      <c r="E25" s="12">
        <v>0.22067000000000001</v>
      </c>
      <c r="F25" s="14">
        <v>0.52132000000000001</v>
      </c>
      <c r="H25" s="12">
        <v>-0.30064999999999997</v>
      </c>
      <c r="I25" s="14">
        <v>1E-3</v>
      </c>
      <c r="K25" s="45" t="str">
        <f>IFERROR(
IF(
$E25 &gt;= MAX(INDEX(summary!$G$15:$K$26,MATCH($C25,summary!$C$15:$C$26,0),)) - $F$4,
"High",
IF(
$E25 &lt;= MIN(INDEX(summary!$G$15:$K$26,MATCH($C25,summary!$C$15:$C$26,0),)) + $F$4,
"Low","")
),
IF(
1 - $E25 &lt;= MIN(INDEX(summary!$G$15:$K$26,MATCH($B25,summary!$B$15:$B$26,0),)) + $F$4,
"High",
IF(
1 - $E25 &gt;= MAX(INDEX(summary!$G$15:$K$26,MATCH($B25,summary!$B$15:$B$26,0),)) - $F$4,
"Low", "")
)
)</f>
        <v/>
      </c>
      <c r="M25" s="21" t="str">
        <f>VLOOKUP($B25,
summary!$B:$AL,
MATCH($M$11, summary!$B$11:$AL$11, 0),
FALSE
)</f>
        <v>polar</v>
      </c>
    </row>
    <row r="26" spans="2:13" x14ac:dyDescent="0.2">
      <c r="B26" s="22" t="s">
        <v>1</v>
      </c>
      <c r="C26" s="42" t="s">
        <v>2</v>
      </c>
      <c r="D26" t="s">
        <v>247</v>
      </c>
      <c r="E26" s="38">
        <v>0.18994</v>
      </c>
      <c r="F26" s="39">
        <v>0.55603000000000002</v>
      </c>
      <c r="H26" s="38">
        <v>-0.36609000000000003</v>
      </c>
      <c r="I26" s="39">
        <v>1E-3</v>
      </c>
      <c r="K26" s="45" t="str">
        <f>IFERROR(
IF(
$E26 &gt;= MAX(INDEX(summary!$G$15:$K$26,MATCH($C26,summary!$C$15:$C$26,0),)) - $F$4,
"High",
IF(
$E26 &lt;= MIN(INDEX(summary!$G$15:$K$26,MATCH($C26,summary!$C$15:$C$26,0),)) + $F$4,
"Low","")
),
IF(
1 - $E26 &lt;= MIN(INDEX(summary!$G$15:$K$26,MATCH($B26,summary!$B$15:$B$26,0),)) + $F$4,
"High",
IF(
1 - $E26 &gt;= MAX(INDEX(summary!$G$15:$K$26,MATCH($B26,summary!$B$15:$B$26,0),)) - $F$4,
"Low", "")
)
)</f>
        <v>Low</v>
      </c>
      <c r="M26" s="33" t="str">
        <f>VLOOKUP($B26,
summary!$B:$AL,
MATCH($M$11, summary!$B$11:$AL$11, 0),
FALSE
)</f>
        <v>polar</v>
      </c>
    </row>
    <row r="27" spans="2:13" x14ac:dyDescent="0.2"/>
    <row r="28" spans="2:13" x14ac:dyDescent="0.2"/>
    <row r="29" spans="2:13" x14ac:dyDescent="0.2">
      <c r="C29" s="31" t="s">
        <v>26</v>
      </c>
    </row>
    <row r="30" spans="2:13" x14ac:dyDescent="0.2">
      <c r="B30" s="6" t="s">
        <v>33</v>
      </c>
      <c r="C30" s="43" t="s">
        <v>34</v>
      </c>
      <c r="D30" t="s">
        <v>247</v>
      </c>
      <c r="E30" s="9">
        <v>0.3352</v>
      </c>
      <c r="F30" s="13">
        <v>0.34714</v>
      </c>
      <c r="H30" s="9">
        <v>-1.1939999999999999E-2</v>
      </c>
      <c r="I30" s="13">
        <v>0.71187999999999996</v>
      </c>
      <c r="K30" s="45" t="str">
        <f>IFERROR(
IF(
$E30 &gt;= MAX(INDEX(summary!$G$30:$K$39,MATCH($C30,summary!$C$30:$C$39,0),)) - $F$4,
"High",
IF(
$E30 &lt;= MIN(INDEX(summary!$G$30:$K$39,MATCH($C30,summary!$C$30:$C$39,0),)) + $F$4,
"Low","")
),
IF(
1 - $E30 &lt;= MIN(INDEX(summary!$G$30:$K$39,MATCH($B30,summary!$B$30:$B$39,0),)) + $F$4,
"High",
IF(
1 - $E30 &gt;= MAX(INDEX(summary!$G$30:$K$39,MATCH($B30,summary!$B$30:$B$39,0),)) - $F$4,
"Low", "")
)
)</f>
        <v/>
      </c>
      <c r="M30" s="20" t="str">
        <f>VLOOKUP($B30,
summary!$B:$AL,
MATCH($M$11, summary!$B$11:$AL$11, 0),
FALSE
)</f>
        <v>polar</v>
      </c>
    </row>
    <row r="31" spans="2:13" x14ac:dyDescent="0.2">
      <c r="B31" s="7" t="s">
        <v>31</v>
      </c>
      <c r="C31" s="44" t="s">
        <v>32</v>
      </c>
      <c r="D31" t="s">
        <v>247</v>
      </c>
      <c r="E31" s="12">
        <v>0.20949999999999999</v>
      </c>
      <c r="F31" s="14">
        <v>0.2838</v>
      </c>
      <c r="H31" s="12">
        <v>-7.4300000000000005E-2</v>
      </c>
      <c r="I31" s="14">
        <v>5.0800000000000003E-3</v>
      </c>
      <c r="K31" s="45" t="str">
        <f>IFERROR(
IF(
$E31 &gt;= MAX(INDEX(summary!$G$30:$K$39,MATCH($C31,summary!$C$30:$C$39,0),)) - $F$4,
"High",
IF(
$E31 &lt;= MIN(INDEX(summary!$G$30:$K$39,MATCH($C31,summary!$C$30:$C$39,0),)) + $F$4,
"Low","")
),
IF(
1 - $E31 &lt;= MIN(INDEX(summary!$G$30:$K$39,MATCH($B31,summary!$B$30:$B$39,0),)) + $F$4,
"High",
IF(
1 - $E31 &gt;= MAX(INDEX(summary!$G$30:$K$39,MATCH($B31,summary!$B$30:$B$39,0),)) - $F$4,
"Low", "")
)
)</f>
        <v/>
      </c>
      <c r="M31" s="21" t="str">
        <f>VLOOKUP($B31,
summary!$B:$AL,
MATCH($M$11, summary!$B$11:$AL$11, 0),
FALSE
)</f>
        <v>polar</v>
      </c>
    </row>
    <row r="32" spans="2:13" x14ac:dyDescent="0.2">
      <c r="B32" s="7" t="s">
        <v>41</v>
      </c>
      <c r="C32" s="44" t="s">
        <v>42</v>
      </c>
      <c r="D32" t="s">
        <v>247</v>
      </c>
      <c r="E32" s="12">
        <v>0.18436</v>
      </c>
      <c r="F32" s="14">
        <v>0.27954000000000001</v>
      </c>
      <c r="H32" s="12">
        <v>-9.5180000000000001E-2</v>
      </c>
      <c r="I32" s="14">
        <v>1E-3</v>
      </c>
      <c r="K32" s="45" t="str">
        <f>IFERROR(
IF(
$E32 &gt;= MAX(INDEX(summary!$G$30:$K$39,MATCH($C32,summary!$C$30:$C$39,0),)) - $F$4,
"High",
IF(
$E32 &lt;= MIN(INDEX(summary!$G$30:$K$39,MATCH($C32,summary!$C$30:$C$39,0),)) + $F$4,
"Low","")
),
IF(
1 - $E32 &lt;= MIN(INDEX(summary!$G$30:$K$39,MATCH($B32,summary!$B$30:$B$39,0),)) + $F$4,
"High",
IF(
1 - $E32 &gt;= MAX(INDEX(summary!$G$30:$K$39,MATCH($B32,summary!$B$30:$B$39,0),)) - $F$4,
"Low", "")
)
)</f>
        <v>Low</v>
      </c>
      <c r="M32" s="21" t="str">
        <f>VLOOKUP($B32,
summary!$B:$AL,
MATCH($M$11, summary!$B$11:$AL$11, 0),
FALSE
)</f>
        <v>polar</v>
      </c>
    </row>
    <row r="33" spans="2:13" x14ac:dyDescent="0.2">
      <c r="B33" s="7" t="s">
        <v>29</v>
      </c>
      <c r="C33" s="44" t="s">
        <v>30</v>
      </c>
      <c r="D33" t="s">
        <v>247</v>
      </c>
      <c r="E33" s="12">
        <v>0.18715000000000001</v>
      </c>
      <c r="F33" s="14">
        <v>0.43057000000000001</v>
      </c>
      <c r="H33" s="12">
        <v>-0.24342</v>
      </c>
      <c r="I33" s="14">
        <v>1E-3</v>
      </c>
      <c r="K33" s="45" t="str">
        <f>IFERROR(
IF(
$E33 &gt;= MAX(INDEX(summary!$G$30:$K$39,MATCH($C33,summary!$C$30:$C$39,0),)) - $F$4,
"High",
IF(
$E33 &lt;= MIN(INDEX(summary!$G$30:$K$39,MATCH($C33,summary!$C$30:$C$39,0),)) + $F$4,
"Low","")
),
IF(
1 - $E33 &lt;= MIN(INDEX(summary!$G$30:$K$39,MATCH($B33,summary!$B$30:$B$39,0),)) + $F$4,
"High",
IF(
1 - $E33 &gt;= MAX(INDEX(summary!$G$30:$K$39,MATCH($B33,summary!$B$30:$B$39,0),)) - $F$4,
"Low", "")
)
)</f>
        <v>Low</v>
      </c>
      <c r="M33" s="21" t="str">
        <f>VLOOKUP($B33,
summary!$B:$AL,
MATCH($M$11, summary!$B$11:$AL$11, 0),
FALSE
)</f>
        <v>polar</v>
      </c>
    </row>
    <row r="34" spans="2:13" x14ac:dyDescent="0.2">
      <c r="B34" s="7" t="s">
        <v>27</v>
      </c>
      <c r="C34" s="44" t="s">
        <v>28</v>
      </c>
      <c r="D34" t="s">
        <v>247</v>
      </c>
      <c r="E34" s="12">
        <v>0.21229000000000001</v>
      </c>
      <c r="F34" s="14">
        <v>0.46833000000000002</v>
      </c>
      <c r="H34" s="12">
        <v>-0.25603999999999999</v>
      </c>
      <c r="I34" s="14">
        <v>1E-3</v>
      </c>
      <c r="K34" s="45" t="str">
        <f>IFERROR(
IF(
$E34 &gt;= MAX(INDEX(summary!$G$30:$K$39,MATCH($C34,summary!$C$30:$C$39,0),)) - $F$4,
"High",
IF(
$E34 &lt;= MIN(INDEX(summary!$G$30:$K$39,MATCH($C34,summary!$C$30:$C$39,0),)) + $F$4,
"Low","")
),
IF(
1 - $E34 &lt;= MIN(INDEX(summary!$G$30:$K$39,MATCH($B34,summary!$B$30:$B$39,0),)) + $F$4,
"High",
IF(
1 - $E34 &gt;= MAX(INDEX(summary!$G$30:$K$39,MATCH($B34,summary!$B$30:$B$39,0),)) - $F$4,
"Low", "")
)
)</f>
        <v>Low</v>
      </c>
      <c r="M34" s="21" t="str">
        <f>VLOOKUP($B34,
summary!$B:$AL,
MATCH($M$11, summary!$B$11:$AL$11, 0),
FALSE
)</f>
        <v>polar</v>
      </c>
    </row>
    <row r="35" spans="2:13" x14ac:dyDescent="0.2">
      <c r="B35" s="7" t="s">
        <v>45</v>
      </c>
      <c r="C35" s="44" t="s">
        <v>46</v>
      </c>
      <c r="D35" t="s">
        <v>247</v>
      </c>
      <c r="E35" s="12">
        <v>0.18994</v>
      </c>
      <c r="F35" s="14">
        <v>0.47442000000000001</v>
      </c>
      <c r="H35" s="12">
        <v>-0.28448000000000001</v>
      </c>
      <c r="I35" s="14">
        <v>1E-3</v>
      </c>
      <c r="K35" s="45" t="str">
        <f>IFERROR(
IF(
$E35 &gt;= MAX(INDEX(summary!$G$30:$K$39,MATCH($C35,summary!$C$30:$C$39,0),)) - $F$4,
"High",
IF(
$E35 &lt;= MIN(INDEX(summary!$G$30:$K$39,MATCH($C35,summary!$C$30:$C$39,0),)) + $F$4,
"Low","")
),
IF(
1 - $E35 &lt;= MIN(INDEX(summary!$G$30:$K$39,MATCH($B35,summary!$B$30:$B$39,0),)) + $F$4,
"High",
IF(
1 - $E35 &gt;= MAX(INDEX(summary!$G$30:$K$39,MATCH($B35,summary!$B$30:$B$39,0),)) - $F$4,
"Low", "")
)
)</f>
        <v>Low</v>
      </c>
      <c r="M35" s="21" t="str">
        <f>VLOOKUP($B35,
summary!$B:$AL,
MATCH($M$11, summary!$B$11:$AL$11, 0),
FALSE
)</f>
        <v>polar</v>
      </c>
    </row>
    <row r="36" spans="2:13" x14ac:dyDescent="0.2">
      <c r="B36" s="7" t="s">
        <v>39</v>
      </c>
      <c r="C36" s="44" t="s">
        <v>40</v>
      </c>
      <c r="D36" t="s">
        <v>247</v>
      </c>
      <c r="E36" s="12">
        <v>0.18715000000000001</v>
      </c>
      <c r="F36" s="14">
        <v>0.47259000000000001</v>
      </c>
      <c r="H36" s="12">
        <v>-0.28544000000000003</v>
      </c>
      <c r="I36" s="14">
        <v>1E-3</v>
      </c>
      <c r="K36" s="45" t="str">
        <f>IFERROR(
IF(
$E36 &gt;= MAX(INDEX(summary!$G$30:$K$39,MATCH($C36,summary!$C$30:$C$39,0),)) - $F$4,
"High",
IF(
$E36 &lt;= MIN(INDEX(summary!$G$30:$K$39,MATCH($C36,summary!$C$30:$C$39,0),)) + $F$4,
"Low","")
),
IF(
1 - $E36 &lt;= MIN(INDEX(summary!$G$30:$K$39,MATCH($B36,summary!$B$30:$B$39,0),)) + $F$4,
"High",
IF(
1 - $E36 &gt;= MAX(INDEX(summary!$G$30:$K$39,MATCH($B36,summary!$B$30:$B$39,0),)) - $F$4,
"Low", "")
)
)</f>
        <v>Low</v>
      </c>
      <c r="M36" s="21" t="str">
        <f>VLOOKUP($B36,
summary!$B:$AL,
MATCH($M$11, summary!$B$11:$AL$11, 0),
FALSE
)</f>
        <v>polar</v>
      </c>
    </row>
    <row r="37" spans="2:13" x14ac:dyDescent="0.2">
      <c r="B37" s="7" t="s">
        <v>35</v>
      </c>
      <c r="C37" s="44" t="s">
        <v>36</v>
      </c>
      <c r="D37" t="s">
        <v>247</v>
      </c>
      <c r="E37" s="12">
        <v>0.35196</v>
      </c>
      <c r="F37" s="14">
        <v>0.65347</v>
      </c>
      <c r="H37" s="12">
        <v>-0.30151</v>
      </c>
      <c r="I37" s="14">
        <v>1E-3</v>
      </c>
      <c r="K37" s="45" t="str">
        <f>IFERROR(
IF(
$E37 &gt;= MAX(INDEX(summary!$G$30:$K$39,MATCH($C37,summary!$C$30:$C$39,0),)) - $F$4,
"High",
IF(
$E37 &lt;= MIN(INDEX(summary!$G$30:$K$39,MATCH($C37,summary!$C$30:$C$39,0),)) + $F$4,
"Low","")
),
IF(
1 - $E37 &lt;= MIN(INDEX(summary!$G$30:$K$39,MATCH($B37,summary!$B$30:$B$39,0),)) + $F$4,
"High",
IF(
1 - $E37 &gt;= MAX(INDEX(summary!$G$30:$K$39,MATCH($B37,summary!$B$30:$B$39,0),)) - $F$4,
"Low", "")
)
)</f>
        <v>Low</v>
      </c>
      <c r="M37" s="21" t="str">
        <f>VLOOKUP($B37,
summary!$B:$AL,
MATCH($M$11, summary!$B$11:$AL$11, 0),
FALSE
)</f>
        <v>polar</v>
      </c>
    </row>
    <row r="38" spans="2:13" x14ac:dyDescent="0.2">
      <c r="B38" s="7" t="s">
        <v>37</v>
      </c>
      <c r="C38" s="44" t="s">
        <v>38</v>
      </c>
      <c r="D38" t="s">
        <v>247</v>
      </c>
      <c r="E38" s="12">
        <v>0.21229000000000001</v>
      </c>
      <c r="F38" s="14">
        <v>0.57064999999999999</v>
      </c>
      <c r="H38" s="12">
        <v>-0.35836000000000001</v>
      </c>
      <c r="I38" s="14">
        <v>1E-3</v>
      </c>
      <c r="K38" s="45" t="str">
        <f>IFERROR(
IF(
$E38 &gt;= MAX(INDEX(summary!$G$30:$K$39,MATCH($C38,summary!$C$30:$C$39,0),)) - $F$4,
"High",
IF(
$E38 &lt;= MIN(INDEX(summary!$G$30:$K$39,MATCH($C38,summary!$C$30:$C$39,0),)) + $F$4,
"Low","")
),
IF(
1 - $E38 &lt;= MIN(INDEX(summary!$G$30:$K$39,MATCH($B38,summary!$B$30:$B$39,0),)) + $F$4,
"High",
IF(
1 - $E38 &gt;= MAX(INDEX(summary!$G$30:$K$39,MATCH($B38,summary!$B$30:$B$39,0),)) - $F$4,
"Low", "")
)
)</f>
        <v>Low</v>
      </c>
      <c r="M38" s="21" t="str">
        <f>VLOOKUP($B38,
summary!$B:$AL,
MATCH($M$11, summary!$B$11:$AL$11, 0),
FALSE
)</f>
        <v>polar</v>
      </c>
    </row>
    <row r="39" spans="2:13" x14ac:dyDescent="0.2">
      <c r="B39" s="22" t="s">
        <v>43</v>
      </c>
      <c r="C39" s="42" t="s">
        <v>44</v>
      </c>
      <c r="D39" t="s">
        <v>247</v>
      </c>
      <c r="E39" s="38">
        <v>0.16200999999999999</v>
      </c>
      <c r="F39" s="39">
        <v>0.59074000000000004</v>
      </c>
      <c r="H39" s="38">
        <v>-0.42873</v>
      </c>
      <c r="I39" s="39">
        <v>1E-3</v>
      </c>
      <c r="K39" s="45" t="str">
        <f>IFERROR(
IF(
$E39 &gt;= MAX(INDEX(summary!$G$30:$K$39,MATCH($C39,summary!$C$30:$C$39,0),)) - $F$4,
"High",
IF(
$E39 &lt;= MIN(INDEX(summary!$G$30:$K$39,MATCH($C39,summary!$C$30:$C$39,0),)) + $F$4,
"Low","")
),
IF(
1 - $E39 &lt;= MIN(INDEX(summary!$G$30:$K$39,MATCH($B39,summary!$B$30:$B$39,0),)) + $F$4,
"High",
IF(
1 - $E39 &gt;= MAX(INDEX(summary!$G$30:$K$39,MATCH($B39,summary!$B$30:$B$39,0),)) - $F$4,
"Low", "")
)
)</f>
        <v>Low</v>
      </c>
      <c r="M39" s="33" t="str">
        <f>VLOOKUP($B39,
summary!$B:$AL,
MATCH($M$11, summary!$B$11:$AL$11, 0),
FALSE
)</f>
        <v>polar</v>
      </c>
    </row>
    <row r="40" spans="2:13" x14ac:dyDescent="0.2"/>
    <row r="41" spans="2:13" x14ac:dyDescent="0.2"/>
    <row r="42" spans="2:13" x14ac:dyDescent="0.2">
      <c r="C42" s="31" t="s">
        <v>47</v>
      </c>
    </row>
    <row r="43" spans="2:13" x14ac:dyDescent="0.2">
      <c r="B43" s="6" t="s">
        <v>50</v>
      </c>
      <c r="C43" s="43" t="s">
        <v>51</v>
      </c>
      <c r="D43" t="s">
        <v>247</v>
      </c>
      <c r="E43" s="9">
        <v>0.62290999999999996</v>
      </c>
      <c r="F43" s="13">
        <v>0.58831</v>
      </c>
      <c r="H43" s="9">
        <v>3.4599999999999999E-2</v>
      </c>
      <c r="I43" s="13">
        <v>0.25069000000000002</v>
      </c>
      <c r="K43" s="45" t="str">
        <f>IFERROR(
IF(
$E43 &gt;= MAX(INDEX(summary!$G$43:$K$52,MATCH($C43,summary!$C$43:$C$52,0),)) - $F$4,
"High",
IF(
$E43 &lt;= MIN(INDEX(summary!$G$43:$K$52,MATCH($C43,summary!$C$43:$C$52,0),)) + $F$4,
"Low","")
),
IF(
1 - $E43 &lt;= MIN(INDEX(summary!$G$43:$K$52,MATCH($B43,summary!$B$43:$B$52,0),)) + $F$4,
"High",
IF(
1 - $E43 &gt;= MAX(INDEX(summary!$G$43:$K$52,MATCH($B43,summary!$B$43:$B$52,0),)) - $F$4,
"Low", "")
)
)</f>
        <v/>
      </c>
      <c r="M43" s="20" t="str">
        <f>VLOOKUP($B43,
summary!$B:$AL,
MATCH($M$11, summary!$B$11:$AL$11, 0),
FALSE
)</f>
        <v>polar</v>
      </c>
    </row>
    <row r="44" spans="2:13" x14ac:dyDescent="0.2">
      <c r="B44" s="7" t="s">
        <v>48</v>
      </c>
      <c r="C44" s="44" t="s">
        <v>49</v>
      </c>
      <c r="D44" t="s">
        <v>247</v>
      </c>
      <c r="E44" s="12">
        <v>0.46927000000000002</v>
      </c>
      <c r="F44" s="14">
        <v>0.45798</v>
      </c>
      <c r="H44" s="12">
        <v>1.129E-2</v>
      </c>
      <c r="I44" s="14">
        <v>0.74136999999999997</v>
      </c>
      <c r="K44" s="45" t="str">
        <f>IFERROR(
IF(
$E44 &gt;= MAX(INDEX(summary!$G$43:$K$52,MATCH($C44,summary!$C$43:$C$52,0),)) - $F$4,
"High",
IF(
$E44 &lt;= MIN(INDEX(summary!$G$43:$K$52,MATCH($C44,summary!$C$43:$C$52,0),)) + $F$4,
"Low","")
),
IF(
1 - $E44 &lt;= MIN(INDEX(summary!$G$43:$K$52,MATCH($B44,summary!$B$43:$B$52,0),)) + $F$4,
"High",
IF(
1 - $E44 &gt;= MAX(INDEX(summary!$G$43:$K$52,MATCH($B44,summary!$B$43:$B$52,0),)) - $F$4,
"Low", "")
)
)</f>
        <v/>
      </c>
      <c r="M44" s="21" t="str">
        <f>VLOOKUP($B44,
summary!$B:$AL,
MATCH($M$11, summary!$B$11:$AL$11, 0),
FALSE
)</f>
        <v>polar</v>
      </c>
    </row>
    <row r="45" spans="2:13" x14ac:dyDescent="0.2">
      <c r="B45" s="7" t="s">
        <v>66</v>
      </c>
      <c r="C45" s="44" t="s">
        <v>67</v>
      </c>
      <c r="D45" t="s">
        <v>247</v>
      </c>
      <c r="E45" s="12">
        <v>0.34637000000000001</v>
      </c>
      <c r="F45" s="14">
        <v>0.33678000000000002</v>
      </c>
      <c r="H45" s="12">
        <v>9.5899999999999892E-3</v>
      </c>
      <c r="I45" s="14">
        <v>0.77517999999999998</v>
      </c>
      <c r="K45" s="45" t="str">
        <f>IFERROR(
IF(
$E45 &gt;= MAX(INDEX(summary!$G$43:$K$52,MATCH($C45,summary!$C$43:$C$52,0),)) - $F$4,
"High",
IF(
$E45 &lt;= MIN(INDEX(summary!$G$43:$K$52,MATCH($C45,summary!$C$43:$C$52,0),)) + $F$4,
"Low","")
),
IF(
1 - $E45 &lt;= MIN(INDEX(summary!$G$43:$K$52,MATCH($B45,summary!$B$43:$B$52,0),)) + $F$4,
"High",
IF(
1 - $E45 &gt;= MAX(INDEX(summary!$G$43:$K$52,MATCH($B45,summary!$B$43:$B$52,0),)) - $F$4,
"Low", "")
)
)</f>
        <v/>
      </c>
      <c r="M45" s="21" t="str">
        <f>VLOOKUP($B45,
summary!$B:$AL,
MATCH($M$11, summary!$B$11:$AL$11, 0),
FALSE
)</f>
        <v>polar</v>
      </c>
    </row>
    <row r="46" spans="2:13" x14ac:dyDescent="0.2">
      <c r="B46" s="7" t="s">
        <v>64</v>
      </c>
      <c r="C46" s="44" t="s">
        <v>65</v>
      </c>
      <c r="D46" t="s">
        <v>247</v>
      </c>
      <c r="E46" s="12">
        <v>0.32961000000000001</v>
      </c>
      <c r="F46" s="14">
        <v>0.32339000000000001</v>
      </c>
      <c r="H46" s="12">
        <v>6.2199999999999998E-3</v>
      </c>
      <c r="I46" s="14">
        <v>0.86848999999999998</v>
      </c>
      <c r="K46" s="45" t="str">
        <f>IFERROR(
IF(
$E46 &gt;= MAX(INDEX(summary!$G$43:$K$52,MATCH($C46,summary!$C$43:$C$52,0),)) - $F$4,
"High",
IF(
$E46 &lt;= MIN(INDEX(summary!$G$43:$K$52,MATCH($C46,summary!$C$43:$C$52,0),)) + $F$4,
"Low","")
),
IF(
1 - $E46 &lt;= MIN(INDEX(summary!$G$43:$K$52,MATCH($B46,summary!$B$43:$B$52,0),)) + $F$4,
"High",
IF(
1 - $E46 &gt;= MAX(INDEX(summary!$G$43:$K$52,MATCH($B46,summary!$B$43:$B$52,0),)) - $F$4,
"Low", "")
)
)</f>
        <v/>
      </c>
      <c r="M46" s="21" t="str">
        <f>VLOOKUP($B46,
summary!$B:$AL,
MATCH($M$11, summary!$B$11:$AL$11, 0),
FALSE
)</f>
        <v>polar</v>
      </c>
    </row>
    <row r="47" spans="2:13" x14ac:dyDescent="0.2">
      <c r="B47" s="7" t="s">
        <v>58</v>
      </c>
      <c r="C47" s="44" t="s">
        <v>59</v>
      </c>
      <c r="D47" t="s">
        <v>247</v>
      </c>
      <c r="E47" s="12">
        <v>0.50558999999999998</v>
      </c>
      <c r="F47" s="14">
        <v>0.51644000000000001</v>
      </c>
      <c r="H47" s="12">
        <v>-1.085E-2</v>
      </c>
      <c r="I47" s="14">
        <v>0.75348000000000004</v>
      </c>
      <c r="K47" s="45" t="str">
        <f>IFERROR(
IF(
$E47 &gt;= MAX(INDEX(summary!$G$43:$K$52,MATCH($C47,summary!$C$43:$C$52,0),)) - $F$4,
"High",
IF(
$E47 &lt;= MIN(INDEX(summary!$G$43:$K$52,MATCH($C47,summary!$C$43:$C$52,0),)) + $F$4,
"Low","")
),
IF(
1 - $E47 &lt;= MIN(INDEX(summary!$G$43:$K$52,MATCH($B47,summary!$B$43:$B$52,0),)) + $F$4,
"High",
IF(
1 - $E47 &gt;= MAX(INDEX(summary!$G$43:$K$52,MATCH($B47,summary!$B$43:$B$52,0),)) - $F$4,
"Low", "")
)
)</f>
        <v/>
      </c>
      <c r="M47" s="21" t="str">
        <f>VLOOKUP($B47,
summary!$B:$AL,
MATCH($M$11, summary!$B$11:$AL$11, 0),
FALSE
)</f>
        <v>polar</v>
      </c>
    </row>
    <row r="48" spans="2:13" x14ac:dyDescent="0.2">
      <c r="B48" s="7" t="s">
        <v>60</v>
      </c>
      <c r="C48" s="44" t="s">
        <v>61</v>
      </c>
      <c r="D48" t="s">
        <v>247</v>
      </c>
      <c r="E48" s="12">
        <v>0.54749000000000003</v>
      </c>
      <c r="F48" s="14">
        <v>0.64495000000000002</v>
      </c>
      <c r="H48" s="12">
        <v>-9.7460000000000005E-2</v>
      </c>
      <c r="I48" s="14">
        <v>1E-3</v>
      </c>
      <c r="K48" s="45" t="str">
        <f>IFERROR(
IF(
$E48 &gt;= MAX(INDEX(summary!$G$43:$K$52,MATCH($C48,summary!$C$43:$C$52,0),)) - $F$4,
"High",
IF(
$E48 &lt;= MIN(INDEX(summary!$G$43:$K$52,MATCH($C48,summary!$C$43:$C$52,0),)) + $F$4,
"Low","")
),
IF(
1 - $E48 &lt;= MIN(INDEX(summary!$G$43:$K$52,MATCH($B48,summary!$B$43:$B$52,0),)) + $F$4,
"High",
IF(
1 - $E48 &gt;= MAX(INDEX(summary!$G$43:$K$52,MATCH($B48,summary!$B$43:$B$52,0),)) - $F$4,
"Low", "")
)
)</f>
        <v/>
      </c>
      <c r="M48" s="21" t="str">
        <f>VLOOKUP($B48,
summary!$B:$AL,
MATCH($M$11, summary!$B$11:$AL$11, 0),
FALSE
)</f>
        <v>polar</v>
      </c>
    </row>
    <row r="49" spans="2:13" x14ac:dyDescent="0.2">
      <c r="B49" s="7" t="s">
        <v>54</v>
      </c>
      <c r="C49" s="44" t="s">
        <v>55</v>
      </c>
      <c r="D49" t="s">
        <v>247</v>
      </c>
      <c r="E49" s="12">
        <v>0.29609000000000002</v>
      </c>
      <c r="F49" s="14">
        <v>0.39889999999999998</v>
      </c>
      <c r="H49" s="12">
        <v>-0.10281</v>
      </c>
      <c r="I49" s="14">
        <v>1E-3</v>
      </c>
      <c r="K49" s="45" t="str">
        <f>IFERROR(
IF(
$E49 &gt;= MAX(INDEX(summary!$G$43:$K$52,MATCH($C49,summary!$C$43:$C$52,0),)) - $F$4,
"High",
IF(
$E49 &lt;= MIN(INDEX(summary!$G$43:$K$52,MATCH($C49,summary!$C$43:$C$52,0),)) + $F$4,
"Low","")
),
IF(
1 - $E49 &lt;= MIN(INDEX(summary!$G$43:$K$52,MATCH($B49,summary!$B$43:$B$52,0),)) + $F$4,
"High",
IF(
1 - $E49 &gt;= MAX(INDEX(summary!$G$43:$K$52,MATCH($B49,summary!$B$43:$B$52,0),)) - $F$4,
"Low", "")
)
)</f>
        <v/>
      </c>
      <c r="M49" s="21" t="str">
        <f>VLOOKUP($B49,
summary!$B:$AL,
MATCH($M$11, summary!$B$11:$AL$11, 0),
FALSE
)</f>
        <v>polar</v>
      </c>
    </row>
    <row r="50" spans="2:13" x14ac:dyDescent="0.2">
      <c r="B50" s="7" t="s">
        <v>56</v>
      </c>
      <c r="C50" s="44" t="s">
        <v>57</v>
      </c>
      <c r="D50" t="s">
        <v>247</v>
      </c>
      <c r="E50" s="12">
        <v>0.28211999999999998</v>
      </c>
      <c r="F50" s="14">
        <v>0.38733000000000001</v>
      </c>
      <c r="H50" s="12">
        <v>-0.10521</v>
      </c>
      <c r="I50" s="14">
        <v>1E-3</v>
      </c>
      <c r="K50" s="45" t="str">
        <f>IFERROR(
IF(
$E50 &gt;= MAX(INDEX(summary!$G$43:$K$52,MATCH($C50,summary!$C$43:$C$52,0),)) - $F$4,
"High",
IF(
$E50 &lt;= MIN(INDEX(summary!$G$43:$K$52,MATCH($C50,summary!$C$43:$C$52,0),)) + $F$4,
"Low","")
),
IF(
1 - $E50 &lt;= MIN(INDEX(summary!$G$43:$K$52,MATCH($B50,summary!$B$43:$B$52,0),)) + $F$4,
"High",
IF(
1 - $E50 &gt;= MAX(INDEX(summary!$G$43:$K$52,MATCH($B50,summary!$B$43:$B$52,0),)) - $F$4,
"Low", "")
)
)</f>
        <v/>
      </c>
      <c r="M50" s="21" t="str">
        <f>VLOOKUP($B50,
summary!$B:$AL,
MATCH($M$11, summary!$B$11:$AL$11, 0),
FALSE
)</f>
        <v>polar</v>
      </c>
    </row>
    <row r="51" spans="2:13" x14ac:dyDescent="0.2">
      <c r="B51" s="7" t="s">
        <v>52</v>
      </c>
      <c r="C51" s="44" t="s">
        <v>53</v>
      </c>
      <c r="D51" t="s">
        <v>247</v>
      </c>
      <c r="E51" s="12">
        <v>0.48882999999999999</v>
      </c>
      <c r="F51" s="14">
        <v>0.60353000000000001</v>
      </c>
      <c r="H51" s="12">
        <v>-0.1147</v>
      </c>
      <c r="I51" s="14">
        <v>1E-3</v>
      </c>
      <c r="K51" s="45" t="str">
        <f>IFERROR(
IF(
$E51 &gt;= MAX(INDEX(summary!$G$43:$K$52,MATCH($C51,summary!$C$43:$C$52,0),)) - $F$4,
"High",
IF(
$E51 &lt;= MIN(INDEX(summary!$G$43:$K$52,MATCH($C51,summary!$C$43:$C$52,0),)) + $F$4,
"Low","")
),
IF(
1 - $E51 &lt;= MIN(INDEX(summary!$G$43:$K$52,MATCH($B51,summary!$B$43:$B$52,0),)) + $F$4,
"High",
IF(
1 - $E51 &gt;= MAX(INDEX(summary!$G$43:$K$52,MATCH($B51,summary!$B$43:$B$52,0),)) - $F$4,
"Low", "")
)
)</f>
        <v>Low</v>
      </c>
      <c r="M51" s="21" t="str">
        <f>VLOOKUP($B51,
summary!$B:$AL,
MATCH($M$11, summary!$B$11:$AL$11, 0),
FALSE
)</f>
        <v>polar</v>
      </c>
    </row>
    <row r="52" spans="2:13" x14ac:dyDescent="0.2">
      <c r="B52" s="22" t="s">
        <v>62</v>
      </c>
      <c r="C52" s="42" t="s">
        <v>63</v>
      </c>
      <c r="D52" t="s">
        <v>247</v>
      </c>
      <c r="E52" s="38">
        <v>0.50838000000000005</v>
      </c>
      <c r="F52" s="39">
        <v>0.68818999999999997</v>
      </c>
      <c r="H52" s="38">
        <v>-0.17981</v>
      </c>
      <c r="I52" s="39">
        <v>1E-3</v>
      </c>
      <c r="K52" s="45" t="str">
        <f>IFERROR(
IF(
$E52 &gt;= MAX(INDEX(summary!$G$43:$K$52,MATCH($C52,summary!$C$43:$C$52,0),)) - $F$4,
"High",
IF(
$E52 &lt;= MIN(INDEX(summary!$G$43:$K$52,MATCH($C52,summary!$C$43:$C$52,0),)) + $F$4,
"Low","")
),
IF(
1 - $E52 &lt;= MIN(INDEX(summary!$G$43:$K$52,MATCH($B52,summary!$B$43:$B$52,0),)) + $F$4,
"High",
IF(
1 - $E52 &gt;= MAX(INDEX(summary!$G$43:$K$52,MATCH($B52,summary!$B$43:$B$52,0),)) - $F$4,
"Low", "")
)
)</f>
        <v/>
      </c>
      <c r="M52" s="33" t="str">
        <f>VLOOKUP($B52,
summary!$B:$AL,
MATCH($M$11, summary!$B$11:$AL$11, 0),
FALSE
)</f>
        <v>polar</v>
      </c>
    </row>
    <row r="53" spans="2:13" x14ac:dyDescent="0.2"/>
    <row r="54" spans="2:13" x14ac:dyDescent="0.2"/>
    <row r="55" spans="2:13" x14ac:dyDescent="0.2">
      <c r="C55" s="31" t="s">
        <v>68</v>
      </c>
    </row>
    <row r="56" spans="2:13" x14ac:dyDescent="0.2">
      <c r="B56" s="6" t="s">
        <v>73</v>
      </c>
      <c r="C56" s="43" t="s">
        <v>74</v>
      </c>
      <c r="D56" t="s">
        <v>247</v>
      </c>
      <c r="E56" s="9">
        <v>0.44972000000000001</v>
      </c>
      <c r="F56" s="13">
        <v>0.43543999999999999</v>
      </c>
      <c r="H56" s="9">
        <v>1.4279999999999999E-2</v>
      </c>
      <c r="I56" s="13">
        <v>0.66391</v>
      </c>
      <c r="K56" s="45" t="str">
        <f>IFERROR(
IF(
$E56 &gt;= MAX(INDEX(summary!$G$56:$K$63,MATCH($C56,summary!$C$56:$C$63,0),)) - $F$4,
"High",
IF(
$E56 &lt;= MIN(INDEX(summary!$G$56:$K$63,MATCH($C56,summary!$C$56:$C$63,0),)) + $F$4,
"Low","")
),
IF(
1 - $E56 &lt;= MIN(INDEX(summary!$G$56:$K$63,MATCH($B56,summary!$B$56:$B$63,0),)) + $F$4,
"High",
IF(
1 - $E56 &gt;= MAX(INDEX(summary!$G$56:$K$63,MATCH($B56,summary!$B$56:$B$63,0),)) - $F$4,
"Low", "")
)
)</f>
        <v/>
      </c>
      <c r="M56" s="20" t="str">
        <f>VLOOKUP($B56,
summary!$B:$AL,
MATCH($M$11, summary!$B$11:$AL$11, 0),
FALSE
)</f>
        <v>polar</v>
      </c>
    </row>
    <row r="57" spans="2:13" x14ac:dyDescent="0.2">
      <c r="B57" s="7" t="s">
        <v>83</v>
      </c>
      <c r="C57" s="44" t="s">
        <v>84</v>
      </c>
      <c r="D57" t="s">
        <v>247</v>
      </c>
      <c r="E57" s="12">
        <v>0.34078000000000003</v>
      </c>
      <c r="F57" s="14">
        <v>0.47138000000000002</v>
      </c>
      <c r="H57" s="12">
        <v>-0.13059999999999999</v>
      </c>
      <c r="I57" s="14">
        <v>1E-3</v>
      </c>
      <c r="K57" s="45" t="str">
        <f>IFERROR(
IF(
$E57 &gt;= MAX(INDEX(summary!$G$56:$K$63,MATCH($C57,summary!$C$56:$C$63,0),)) - $F$4,
"High",
IF(
$E57 &lt;= MIN(INDEX(summary!$G$56:$K$63,MATCH($C57,summary!$C$56:$C$63,0),)) + $F$4,
"Low","")
),
IF(
1 - $E57 &lt;= MIN(INDEX(summary!$G$56:$K$63,MATCH($B57,summary!$B$56:$B$63,0),)) + $F$4,
"High",
IF(
1 - $E57 &gt;= MAX(INDEX(summary!$G$56:$K$63,MATCH($B57,summary!$B$56:$B$63,0),)) - $F$4,
"Low", "")
)
)</f>
        <v/>
      </c>
      <c r="M57" s="21" t="str">
        <f>VLOOKUP($B57,
summary!$B:$AL,
MATCH($M$11, summary!$B$11:$AL$11, 0),
FALSE
)</f>
        <v>polar</v>
      </c>
    </row>
    <row r="58" spans="2:13" x14ac:dyDescent="0.2">
      <c r="B58" s="7" t="s">
        <v>75</v>
      </c>
      <c r="C58" s="44" t="s">
        <v>76</v>
      </c>
      <c r="D58" t="s">
        <v>247</v>
      </c>
      <c r="E58" s="12">
        <v>0.34916000000000003</v>
      </c>
      <c r="F58" s="14">
        <v>0.51217999999999997</v>
      </c>
      <c r="H58" s="12">
        <v>-0.16302</v>
      </c>
      <c r="I58" s="14">
        <v>1E-3</v>
      </c>
      <c r="K58" s="45" t="str">
        <f>IFERROR(
IF(
$E58 &gt;= MAX(INDEX(summary!$G$56:$K$63,MATCH($C58,summary!$C$56:$C$63,0),)) - $F$4,
"High",
IF(
$E58 &lt;= MIN(INDEX(summary!$G$56:$K$63,MATCH($C58,summary!$C$56:$C$63,0),)) + $F$4,
"Low","")
),
IF(
1 - $E58 &lt;= MIN(INDEX(summary!$G$56:$K$63,MATCH($B58,summary!$B$56:$B$63,0),)) + $F$4,
"High",
IF(
1 - $E58 &gt;= MAX(INDEX(summary!$G$56:$K$63,MATCH($B58,summary!$B$56:$B$63,0),)) - $F$4,
"Low", "")
)
)</f>
        <v/>
      </c>
      <c r="M58" s="21" t="str">
        <f>VLOOKUP($B58,
summary!$B:$AL,
MATCH($M$11, summary!$B$11:$AL$11, 0),
FALSE
)</f>
        <v>polar</v>
      </c>
    </row>
    <row r="59" spans="2:13" x14ac:dyDescent="0.2">
      <c r="B59" s="7" t="s">
        <v>81</v>
      </c>
      <c r="C59" s="44" t="s">
        <v>82</v>
      </c>
      <c r="D59" t="s">
        <v>247</v>
      </c>
      <c r="E59" s="12">
        <v>0.15642</v>
      </c>
      <c r="F59" s="14">
        <v>0.38124000000000002</v>
      </c>
      <c r="H59" s="12">
        <v>-0.22481999999999999</v>
      </c>
      <c r="I59" s="14">
        <v>1E-3</v>
      </c>
      <c r="K59" s="45" t="str">
        <f>IFERROR(
IF(
$E59 &gt;= MAX(INDEX(summary!$G$56:$K$63,MATCH($C59,summary!$C$56:$C$63,0),)) - $F$4,
"High",
IF(
$E59 &lt;= MIN(INDEX(summary!$G$56:$K$63,MATCH($C59,summary!$C$56:$C$63,0),)) + $F$4,
"Low","")
),
IF(
1 - $E59 &lt;= MIN(INDEX(summary!$G$56:$K$63,MATCH($B59,summary!$B$56:$B$63,0),)) + $F$4,
"High",
IF(
1 - $E59 &gt;= MAX(INDEX(summary!$G$56:$K$63,MATCH($B59,summary!$B$56:$B$63,0),)) - $F$4,
"Low", "")
)
)</f>
        <v>Low</v>
      </c>
      <c r="M59" s="21" t="str">
        <f>VLOOKUP($B59,
summary!$B:$AL,
MATCH($M$11, summary!$B$11:$AL$11, 0),
FALSE
)</f>
        <v>polar</v>
      </c>
    </row>
    <row r="60" spans="2:13" x14ac:dyDescent="0.2">
      <c r="B60" s="7" t="s">
        <v>71</v>
      </c>
      <c r="C60" s="44" t="s">
        <v>72</v>
      </c>
      <c r="D60" t="s">
        <v>247</v>
      </c>
      <c r="E60" s="12">
        <v>0.29887999999999998</v>
      </c>
      <c r="F60" s="14">
        <v>0.67052</v>
      </c>
      <c r="H60" s="12">
        <v>-0.37164000000000003</v>
      </c>
      <c r="I60" s="14">
        <v>1E-3</v>
      </c>
      <c r="K60" s="45" t="str">
        <f>IFERROR(
IF(
$E60 &gt;= MAX(INDEX(summary!$G$56:$K$63,MATCH($C60,summary!$C$56:$C$63,0),)) - $F$4,
"High",
IF(
$E60 &lt;= MIN(INDEX(summary!$G$56:$K$63,MATCH($C60,summary!$C$56:$C$63,0),)) + $F$4,
"Low","")
),
IF(
1 - $E60 &lt;= MIN(INDEX(summary!$G$56:$K$63,MATCH($B60,summary!$B$56:$B$63,0),)) + $F$4,
"High",
IF(
1 - $E60 &gt;= MAX(INDEX(summary!$G$56:$K$63,MATCH($B60,summary!$B$56:$B$63,0),)) - $F$4,
"Low", "")
)
)</f>
        <v/>
      </c>
      <c r="M60" s="21" t="str">
        <f>VLOOKUP($B60,
summary!$B:$AL,
MATCH($M$11, summary!$B$11:$AL$11, 0),
FALSE
)</f>
        <v>polar</v>
      </c>
    </row>
    <row r="61" spans="2:13" x14ac:dyDescent="0.2">
      <c r="B61" s="7" t="s">
        <v>77</v>
      </c>
      <c r="C61" s="44" t="s">
        <v>78</v>
      </c>
      <c r="D61" t="s">
        <v>247</v>
      </c>
      <c r="E61" s="12">
        <v>0.13686999999999999</v>
      </c>
      <c r="F61" s="14">
        <v>0.55906999999999996</v>
      </c>
      <c r="H61" s="12">
        <v>-0.42220000000000002</v>
      </c>
      <c r="I61" s="14">
        <v>1E-3</v>
      </c>
      <c r="K61" s="45" t="str">
        <f>IFERROR(
IF(
$E61 &gt;= MAX(INDEX(summary!$G$56:$K$63,MATCH($C61,summary!$C$56:$C$63,0),)) - $F$4,
"High",
IF(
$E61 &lt;= MIN(INDEX(summary!$G$56:$K$63,MATCH($C61,summary!$C$56:$C$63,0),)) + $F$4,
"Low","")
),
IF(
1 - $E61 &lt;= MIN(INDEX(summary!$G$56:$K$63,MATCH($B61,summary!$B$56:$B$63,0),)) + $F$4,
"High",
IF(
1 - $E61 &gt;= MAX(INDEX(summary!$G$56:$K$63,MATCH($B61,summary!$B$56:$B$63,0),)) - $F$4,
"Low", "")
)
)</f>
        <v/>
      </c>
      <c r="M61" s="21" t="str">
        <f>VLOOKUP($B61,
summary!$B:$AL,
MATCH($M$11, summary!$B$11:$AL$11, 0),
FALSE
)</f>
        <v>polar</v>
      </c>
    </row>
    <row r="62" spans="2:13" x14ac:dyDescent="0.2">
      <c r="B62" s="7" t="s">
        <v>79</v>
      </c>
      <c r="C62" s="44" t="s">
        <v>80</v>
      </c>
      <c r="D62" t="s">
        <v>247</v>
      </c>
      <c r="E62" s="12">
        <v>0.12848999999999999</v>
      </c>
      <c r="F62" s="14">
        <v>0.56698999999999999</v>
      </c>
      <c r="H62" s="12">
        <v>-0.4385</v>
      </c>
      <c r="I62" s="14">
        <v>1E-3</v>
      </c>
      <c r="K62" s="45" t="str">
        <f>IFERROR(
IF(
$E62 &gt;= MAX(INDEX(summary!$G$56:$K$63,MATCH($C62,summary!$C$56:$C$63,0),)) - $F$4,
"High",
IF(
$E62 &lt;= MIN(INDEX(summary!$G$56:$K$63,MATCH($C62,summary!$C$56:$C$63,0),)) + $F$4,
"Low","")
),
IF(
1 - $E62 &lt;= MIN(INDEX(summary!$G$56:$K$63,MATCH($B62,summary!$B$56:$B$63,0),)) + $F$4,
"High",
IF(
1 - $E62 &gt;= MAX(INDEX(summary!$G$56:$K$63,MATCH($B62,summary!$B$56:$B$63,0),)) - $F$4,
"Low", "")
)
)</f>
        <v>Low</v>
      </c>
      <c r="M62" s="21" t="str">
        <f>VLOOKUP($B62,
summary!$B:$AL,
MATCH($M$11, summary!$B$11:$AL$11, 0),
FALSE
)</f>
        <v>polar</v>
      </c>
    </row>
    <row r="63" spans="2:13" x14ac:dyDescent="0.2">
      <c r="B63" s="22" t="s">
        <v>69</v>
      </c>
      <c r="C63" s="42" t="s">
        <v>70</v>
      </c>
      <c r="D63" t="s">
        <v>247</v>
      </c>
      <c r="E63" s="38">
        <v>6.4250000000000002E-2</v>
      </c>
      <c r="F63" s="39">
        <v>0.69610000000000005</v>
      </c>
      <c r="H63" s="38">
        <v>-0.63185000000000002</v>
      </c>
      <c r="I63" s="39">
        <v>1E-3</v>
      </c>
      <c r="K63" s="45" t="str">
        <f>IFERROR(
IF(
$E63 &gt;= MAX(INDEX(summary!$G$56:$K$63,MATCH($C63,summary!$C$56:$C$63,0),)) - $F$4,
"High",
IF(
$E63 &lt;= MIN(INDEX(summary!$G$56:$K$63,MATCH($C63,summary!$C$56:$C$63,0),)) + $F$4,
"Low","")
),
IF(
1 - $E63 &lt;= MIN(INDEX(summary!$G$56:$K$63,MATCH($B63,summary!$B$56:$B$63,0),)) + $F$4,
"High",
IF(
1 - $E63 &gt;= MAX(INDEX(summary!$G$56:$K$63,MATCH($B63,summary!$B$56:$B$63,0),)) - $F$4,
"Low", "")
)
)</f>
        <v>Low</v>
      </c>
      <c r="M63" s="33" t="str">
        <f>VLOOKUP($B63,
summary!$B:$AL,
MATCH($M$11, summary!$B$11:$AL$11, 0),
FALSE
)</f>
        <v>polar</v>
      </c>
    </row>
    <row r="64" spans="2:13" x14ac:dyDescent="0.2"/>
    <row r="65" spans="2:13" x14ac:dyDescent="0.2"/>
    <row r="66" spans="2:13" x14ac:dyDescent="0.2">
      <c r="C66" s="31" t="s">
        <v>85</v>
      </c>
    </row>
    <row r="67" spans="2:13" x14ac:dyDescent="0.2">
      <c r="B67" s="6" t="s">
        <v>98</v>
      </c>
      <c r="C67" s="43" t="s">
        <v>99</v>
      </c>
      <c r="D67" t="s">
        <v>247</v>
      </c>
      <c r="E67" s="9">
        <v>0.10614999999999999</v>
      </c>
      <c r="F67" s="13">
        <v>4.8719999999999999E-2</v>
      </c>
      <c r="H67" s="9">
        <v>5.7430000000000002E-2</v>
      </c>
      <c r="I67" s="13">
        <v>1E-3</v>
      </c>
      <c r="K67" s="45" t="str">
        <f>IFERROR(
IF(
$E67 &gt;= MAX(INDEX(summary!$G$67:$K$73,MATCH($C67,summary!$C$67:$C$73,0),)) - $F$4,
"High",
IF(
$E67 &lt;= MIN(INDEX(summary!$G$67:$K$73,MATCH($C67,summary!$C$67:$C$73,0),)) + $F$4,
"Low","")
),
IF(
1 - $E67 &lt;= MIN(INDEX(summary!$G$67:$K$73,MATCH($B67,summary!$B$67:$B$73,0),)) + $F$4,
"High",
IF(
1 - $E67 &gt;= MAX(INDEX(summary!$G$67:$K$73,MATCH($B67,summary!$B$67:$B$73,0),)) - $F$4,
"Low", "")
)
)</f>
        <v>High</v>
      </c>
      <c r="M67" s="20" t="str">
        <f>VLOOKUP($B67,
summary!$B:$AL,
MATCH($M$11, summary!$B$11:$AL$11, 0),
FALSE
)</f>
        <v>profile</v>
      </c>
    </row>
    <row r="68" spans="2:13" x14ac:dyDescent="0.2">
      <c r="B68" s="7" t="s">
        <v>92</v>
      </c>
      <c r="C68" s="44" t="s">
        <v>93</v>
      </c>
      <c r="D68" t="s">
        <v>247</v>
      </c>
      <c r="E68" s="12">
        <v>0.15922</v>
      </c>
      <c r="F68" s="14">
        <v>0.12667</v>
      </c>
      <c r="H68" s="12">
        <v>3.2550000000000003E-2</v>
      </c>
      <c r="I68" s="14">
        <v>0.11885999999999999</v>
      </c>
      <c r="K68" s="45" t="str">
        <f>IFERROR(
IF(
$E68 &gt;= MAX(INDEX(summary!$G$67:$K$73,MATCH($C68,summary!$C$67:$C$73,0),)) - $F$4,
"High",
IF(
$E68 &lt;= MIN(INDEX(summary!$G$67:$K$73,MATCH($C68,summary!$C$67:$C$73,0),)) + $F$4,
"Low","")
),
IF(
1 - $E68 &lt;= MIN(INDEX(summary!$G$67:$K$73,MATCH($B68,summary!$B$67:$B$73,0),)) + $F$4,
"High",
IF(
1 - $E68 &gt;= MAX(INDEX(summary!$G$67:$K$73,MATCH($B68,summary!$B$67:$B$73,0),)) - $F$4,
"Low", "")
)
)</f>
        <v/>
      </c>
      <c r="M68" s="21" t="str">
        <f>VLOOKUP($B68,
summary!$B:$AL,
MATCH($M$11, summary!$B$11:$AL$11, 0),
FALSE
)</f>
        <v>profile</v>
      </c>
    </row>
    <row r="69" spans="2:13" x14ac:dyDescent="0.2">
      <c r="B69" s="7" t="s">
        <v>90</v>
      </c>
      <c r="C69" s="44" t="s">
        <v>91</v>
      </c>
      <c r="D69" t="s">
        <v>247</v>
      </c>
      <c r="E69" s="12">
        <v>9.7769999999999996E-2</v>
      </c>
      <c r="F69" s="14">
        <v>8.4650000000000003E-2</v>
      </c>
      <c r="H69" s="12">
        <v>1.312E-2</v>
      </c>
      <c r="I69" s="14">
        <v>0.48759000000000002</v>
      </c>
      <c r="K69" s="45" t="str">
        <f>IFERROR(
IF(
$E69 &gt;= MAX(INDEX(summary!$G$67:$K$73,MATCH($C69,summary!$C$67:$C$73,0),)) - $F$4,
"High",
IF(
$E69 &lt;= MIN(INDEX(summary!$G$67:$K$73,MATCH($C69,summary!$C$67:$C$73,0),)) + $F$4,
"Low","")
),
IF(
1 - $E69 &lt;= MIN(INDEX(summary!$G$67:$K$73,MATCH($B69,summary!$B$67:$B$73,0),)) + $F$4,
"High",
IF(
1 - $E69 &gt;= MAX(INDEX(summary!$G$67:$K$73,MATCH($B69,summary!$B$67:$B$73,0),)) - $F$4,
"Low", "")
)
)</f>
        <v/>
      </c>
      <c r="M69" s="21" t="str">
        <f>VLOOKUP($B69,
summary!$B:$AL,
MATCH($M$11, summary!$B$11:$AL$11, 0),
FALSE
)</f>
        <v>profile</v>
      </c>
    </row>
    <row r="70" spans="2:13" x14ac:dyDescent="0.2">
      <c r="B70" s="7" t="s">
        <v>94</v>
      </c>
      <c r="C70" s="44" t="s">
        <v>95</v>
      </c>
      <c r="D70" t="s">
        <v>247</v>
      </c>
      <c r="E70" s="12">
        <v>0.12010999999999999</v>
      </c>
      <c r="F70" s="14">
        <v>0.11206000000000001</v>
      </c>
      <c r="H70" s="12">
        <v>8.0499999999999895E-3</v>
      </c>
      <c r="I70" s="14">
        <v>0.73136000000000001</v>
      </c>
      <c r="K70" s="45" t="str">
        <f>IFERROR(
IF(
$E70 &gt;= MAX(INDEX(summary!$G$67:$K$73,MATCH($C70,summary!$C$67:$C$73,0),)) - $F$4,
"High",
IF(
$E70 &lt;= MIN(INDEX(summary!$G$67:$K$73,MATCH($C70,summary!$C$67:$C$73,0),)) + $F$4,
"Low","")
),
IF(
1 - $E70 &lt;= MIN(INDEX(summary!$G$67:$K$73,MATCH($B70,summary!$B$67:$B$73,0),)) + $F$4,
"High",
IF(
1 - $E70 &gt;= MAX(INDEX(summary!$G$67:$K$73,MATCH($B70,summary!$B$67:$B$73,0),)) - $F$4,
"Low", "")
)
)</f>
        <v/>
      </c>
      <c r="M70" s="21" t="str">
        <f>VLOOKUP($B70,
summary!$B:$AL,
MATCH($M$11, summary!$B$11:$AL$11, 0),
FALSE
)</f>
        <v>profile</v>
      </c>
    </row>
    <row r="71" spans="2:13" x14ac:dyDescent="0.2">
      <c r="B71" s="7" t="s">
        <v>96</v>
      </c>
      <c r="C71" s="44" t="s">
        <v>97</v>
      </c>
      <c r="D71" t="s">
        <v>247</v>
      </c>
      <c r="E71" s="12">
        <v>9.7769999999999996E-2</v>
      </c>
      <c r="F71" s="14">
        <v>0.10170999999999999</v>
      </c>
      <c r="H71" s="12">
        <v>-3.9399999999999999E-3</v>
      </c>
      <c r="I71" s="14">
        <v>0.89864999999999995</v>
      </c>
      <c r="K71" s="45" t="str">
        <f>IFERROR(
IF(
$E71 &gt;= MAX(INDEX(summary!$G$67:$K$73,MATCH($C71,summary!$C$67:$C$73,0),)) - $F$4,
"High",
IF(
$E71 &lt;= MIN(INDEX(summary!$G$67:$K$73,MATCH($C71,summary!$C$67:$C$73,0),)) + $F$4,
"Low","")
),
IF(
1 - $E71 &lt;= MIN(INDEX(summary!$G$67:$K$73,MATCH($B71,summary!$B$67:$B$73,0),)) + $F$4,
"High",
IF(
1 - $E71 &gt;= MAX(INDEX(summary!$G$67:$K$73,MATCH($B71,summary!$B$67:$B$73,0),)) - $F$4,
"Low", "")
)
)</f>
        <v/>
      </c>
      <c r="M71" s="21" t="str">
        <f>VLOOKUP($B71,
summary!$B:$AL,
MATCH($M$11, summary!$B$11:$AL$11, 0),
FALSE
)</f>
        <v>profile</v>
      </c>
    </row>
    <row r="72" spans="2:13" x14ac:dyDescent="0.2">
      <c r="B72" s="7" t="s">
        <v>88</v>
      </c>
      <c r="C72" s="44" t="s">
        <v>89</v>
      </c>
      <c r="D72" t="s">
        <v>247</v>
      </c>
      <c r="E72" s="12">
        <v>0.14246</v>
      </c>
      <c r="F72" s="14">
        <v>0.16200000000000001</v>
      </c>
      <c r="H72" s="12">
        <v>-1.9539999999999998E-2</v>
      </c>
      <c r="I72" s="14">
        <v>0.40238000000000002</v>
      </c>
      <c r="K72" s="45" t="str">
        <f>IFERROR(
IF(
$E72 &gt;= MAX(INDEX(summary!$G$67:$K$73,MATCH($C72,summary!$C$67:$C$73,0),)) - $F$4,
"High",
IF(
$E72 &lt;= MIN(INDEX(summary!$G$67:$K$73,MATCH($C72,summary!$C$67:$C$73,0),)) + $F$4,
"Low","")
),
IF(
1 - $E72 &lt;= MIN(INDEX(summary!$G$67:$K$73,MATCH($B72,summary!$B$67:$B$73,0),)) + $F$4,
"High",
IF(
1 - $E72 &gt;= MAX(INDEX(summary!$G$67:$K$73,MATCH($B72,summary!$B$67:$B$73,0),)) - $F$4,
"Low", "")
)
)</f>
        <v/>
      </c>
      <c r="M72" s="21" t="str">
        <f>VLOOKUP($B72,
summary!$B:$AL,
MATCH($M$11, summary!$B$11:$AL$11, 0),
FALSE
)</f>
        <v>profile</v>
      </c>
    </row>
    <row r="73" spans="2:13" x14ac:dyDescent="0.2">
      <c r="B73" s="22" t="s">
        <v>86</v>
      </c>
      <c r="C73" s="42" t="s">
        <v>87</v>
      </c>
      <c r="D73" t="s">
        <v>247</v>
      </c>
      <c r="E73" s="38">
        <v>0.27654000000000001</v>
      </c>
      <c r="F73" s="39">
        <v>0.36419000000000001</v>
      </c>
      <c r="H73" s="38">
        <v>-8.7650000000000006E-2</v>
      </c>
      <c r="I73" s="39">
        <v>1.98E-3</v>
      </c>
      <c r="K73" s="45" t="str">
        <f>IFERROR(
IF(
$E73 &gt;= MAX(INDEX(summary!$G$67:$K$73,MATCH($C73,summary!$C$67:$C$73,0),)) - $F$4,
"High",
IF(
$E73 &lt;= MIN(INDEX(summary!$G$67:$K$73,MATCH($C73,summary!$C$67:$C$73,0),)) + $F$4,
"Low","")
),
IF(
1 - $E73 &lt;= MIN(INDEX(summary!$G$67:$K$73,MATCH($B73,summary!$B$67:$B$73,0),)) + $F$4,
"High",
IF(
1 - $E73 &gt;= MAX(INDEX(summary!$G$67:$K$73,MATCH($B73,summary!$B$67:$B$73,0),)) - $F$4,
"Low", "")
)
)</f>
        <v/>
      </c>
      <c r="M73" s="33" t="str">
        <f>VLOOKUP($B73,
summary!$B:$AL,
MATCH($M$11, summary!$B$11:$AL$11, 0),
FALSE
)</f>
        <v>profile</v>
      </c>
    </row>
    <row r="74" spans="2:13" x14ac:dyDescent="0.2"/>
    <row r="75" spans="2:13" x14ac:dyDescent="0.2"/>
    <row r="76" spans="2:13" x14ac:dyDescent="0.2">
      <c r="C76" s="31" t="s">
        <v>101</v>
      </c>
    </row>
    <row r="77" spans="2:13" x14ac:dyDescent="0.2">
      <c r="B77" s="6" t="s">
        <v>102</v>
      </c>
      <c r="C77" s="43" t="s">
        <v>103</v>
      </c>
      <c r="D77" t="s">
        <v>247</v>
      </c>
      <c r="E77" s="9">
        <v>0.20391000000000001</v>
      </c>
      <c r="F77" s="13">
        <v>0.17418</v>
      </c>
      <c r="H77" s="9">
        <v>2.9729999999999999E-2</v>
      </c>
      <c r="I77" s="13">
        <v>0.21048</v>
      </c>
      <c r="K77" s="45" t="str">
        <f>IFERROR(
IF(
$E77 &gt;= MAX(INDEX(summary!$G$77:$K$80,MATCH($C77,summary!$C$77:$C$80,0),)) - $F$4,
"High",
IF(
$E77 &lt;= MIN(INDEX(summary!$G$77:$K$80,MATCH($C77,summary!$C$77:$C$80,0),)) + $F$4,
"Low","")
),
IF(
1 - $E77 &lt;= MIN(INDEX(summary!$G$77:$K$80,MATCH($B77,summary!$B$77:$B$80,0),)) + $F$4,
"High",
IF(
1 - $E77 &gt;= MAX(INDEX(summary!$G$77:$K$80,MATCH($B77,summary!$B$77:$B$80,0),)) - $F$4,
"Low", "")
)
)</f>
        <v/>
      </c>
      <c r="M77" s="20" t="str">
        <f>VLOOKUP($B77,
summary!$B:$AL,
MATCH($M$11, summary!$B$11:$AL$11, 0),
FALSE
)</f>
        <v>profile</v>
      </c>
    </row>
    <row r="78" spans="2:13" x14ac:dyDescent="0.2">
      <c r="B78" s="7" t="s">
        <v>104</v>
      </c>
      <c r="C78" s="44" t="s">
        <v>105</v>
      </c>
      <c r="D78" t="s">
        <v>247</v>
      </c>
      <c r="E78" s="12">
        <v>0.36871999999999999</v>
      </c>
      <c r="F78" s="14">
        <v>0.35931999999999997</v>
      </c>
      <c r="H78" s="12">
        <v>9.4000000000000195E-3</v>
      </c>
      <c r="I78" s="14">
        <v>0.78354000000000001</v>
      </c>
      <c r="K78" s="45" t="str">
        <f>IFERROR(
IF(
$E78 &gt;= MAX(INDEX(summary!$G$77:$K$80,MATCH($C78,summary!$C$77:$C$80,0),)) - $F$4,
"High",
IF(
$E78 &lt;= MIN(INDEX(summary!$G$77:$K$80,MATCH($C78,summary!$C$77:$C$80,0),)) + $F$4,
"Low","")
),
IF(
1 - $E78 &lt;= MIN(INDEX(summary!$G$77:$K$80,MATCH($B78,summary!$B$77:$B$80,0),)) + $F$4,
"High",
IF(
1 - $E78 &gt;= MAX(INDEX(summary!$G$77:$K$80,MATCH($B78,summary!$B$77:$B$80,0),)) - $F$4,
"Low", "")
)
)</f>
        <v/>
      </c>
      <c r="M78" s="21" t="str">
        <f>VLOOKUP($B78,
summary!$B:$AL,
MATCH($M$11, summary!$B$11:$AL$11, 0),
FALSE
)</f>
        <v>profile</v>
      </c>
    </row>
    <row r="79" spans="2:13" x14ac:dyDescent="0.2">
      <c r="B79" s="7" t="s">
        <v>106</v>
      </c>
      <c r="C79" s="44" t="s">
        <v>107</v>
      </c>
      <c r="D79" t="s">
        <v>247</v>
      </c>
      <c r="E79" s="12">
        <v>0.32961000000000001</v>
      </c>
      <c r="F79" s="14">
        <v>0.32339000000000001</v>
      </c>
      <c r="H79" s="12">
        <v>6.2199999999999998E-3</v>
      </c>
      <c r="I79" s="14">
        <v>0.86848999999999998</v>
      </c>
      <c r="K79" s="45" t="str">
        <f>IFERROR(
IF(
$E79 &gt;= MAX(INDEX(summary!$G$77:$K$80,MATCH($C79,summary!$C$77:$C$80,0),)) - $F$4,
"High",
IF(
$E79 &lt;= MIN(INDEX(summary!$G$77:$K$80,MATCH($C79,summary!$C$77:$C$80,0),)) + $F$4,
"Low","")
),
IF(
1 - $E79 &lt;= MIN(INDEX(summary!$G$77:$K$80,MATCH($B79,summary!$B$77:$B$80,0),)) + $F$4,
"High",
IF(
1 - $E79 &gt;= MAX(INDEX(summary!$G$77:$K$80,MATCH($B79,summary!$B$77:$B$80,0),)) - $F$4,
"Low", "")
)
)</f>
        <v/>
      </c>
      <c r="M79" s="21" t="str">
        <f>VLOOKUP($B79,
summary!$B:$AL,
MATCH($M$11, summary!$B$11:$AL$11, 0),
FALSE
)</f>
        <v>profile</v>
      </c>
    </row>
    <row r="80" spans="2:13" x14ac:dyDescent="0.2">
      <c r="B80" s="22" t="s">
        <v>108</v>
      </c>
      <c r="C80" s="42" t="s">
        <v>109</v>
      </c>
      <c r="D80" t="s">
        <v>247</v>
      </c>
      <c r="E80" s="38">
        <v>9.7769999999999996E-2</v>
      </c>
      <c r="F80" s="39">
        <v>0.14312</v>
      </c>
      <c r="H80" s="38">
        <v>-4.5350000000000001E-2</v>
      </c>
      <c r="I80" s="39">
        <v>2.853E-2</v>
      </c>
      <c r="K80" s="45" t="str">
        <f>IFERROR(
IF(
$E80 &gt;= MAX(INDEX(summary!$G$77:$K$80,MATCH($C80,summary!$C$77:$C$80,0),)) - $F$4,
"High",
IF(
$E80 &lt;= MIN(INDEX(summary!$G$77:$K$80,MATCH($C80,summary!$C$77:$C$80,0),)) + $F$4,
"Low","")
),
IF(
1 - $E80 &lt;= MIN(INDEX(summary!$G$77:$K$80,MATCH($B80,summary!$B$77:$B$80,0),)) + $F$4,
"High",
IF(
1 - $E80 &gt;= MAX(INDEX(summary!$G$77:$K$80,MATCH($B80,summary!$B$77:$B$80,0),)) - $F$4,
"Low", "")
)
)</f>
        <v/>
      </c>
      <c r="M80" s="33" t="str">
        <f>VLOOKUP($B80,
summary!$B:$AL,
MATCH($M$11, summary!$B$11:$AL$11, 0),
FALSE
)</f>
        <v>profile</v>
      </c>
    </row>
    <row r="81" spans="2:13" x14ac:dyDescent="0.2"/>
    <row r="82" spans="2:13" x14ac:dyDescent="0.2"/>
    <row r="83" spans="2:13" x14ac:dyDescent="0.2">
      <c r="C83" s="31" t="s">
        <v>110</v>
      </c>
    </row>
    <row r="84" spans="2:13" x14ac:dyDescent="0.2">
      <c r="B84" s="6" t="s">
        <v>125</v>
      </c>
      <c r="C84" s="43" t="s">
        <v>126</v>
      </c>
      <c r="D84" t="s">
        <v>247</v>
      </c>
      <c r="E84" s="9">
        <v>0.55866000000000005</v>
      </c>
      <c r="F84" s="13">
        <v>0.52861999999999998</v>
      </c>
      <c r="H84" s="9">
        <v>3.0040000000000101E-2</v>
      </c>
      <c r="I84" s="13">
        <v>0.33016000000000001</v>
      </c>
      <c r="K84" s="45" t="str">
        <f>IFERROR(
IF(
$E84 &gt;= MAX(INDEX(summary!$G$84:$K$91,MATCH($C84,summary!$C$84:$C$91,0),)) - $F$4,
"High",
IF(
$E84 &lt;= MIN(INDEX(summary!$G$84:$K$91,MATCH($C84,summary!$C$84:$C$91,0),)) + $F$4,
"Low","")
),
IF(
1 - $E84 &lt;= MIN(INDEX(summary!$G$84:$K$91,MATCH($B84,summary!$B$84:$B$91,0),)) + $F$4,
"High",
IF(
1 - $E84 &gt;= MAX(INDEX(summary!$G$84:$K$91,MATCH($B84,summary!$B$84:$B$91,0),)) - $F$4,
"Low", "")
)
)</f>
        <v/>
      </c>
      <c r="M84" s="20" t="str">
        <f>VLOOKUP($B84,
summary!$B:$AL,
MATCH($M$11, summary!$B$11:$AL$11, 0),
FALSE
)</f>
        <v>profile</v>
      </c>
    </row>
    <row r="85" spans="2:13" x14ac:dyDescent="0.2">
      <c r="B85" s="7" t="s">
        <v>115</v>
      </c>
      <c r="C85" s="44" t="s">
        <v>116</v>
      </c>
      <c r="D85" t="s">
        <v>247</v>
      </c>
      <c r="E85" s="12">
        <v>0.23183999999999999</v>
      </c>
      <c r="F85" s="14">
        <v>0.20219000000000001</v>
      </c>
      <c r="H85" s="12">
        <v>2.9649999999999999E-2</v>
      </c>
      <c r="I85" s="14">
        <v>0.23735000000000001</v>
      </c>
      <c r="K85" s="45" t="str">
        <f>IFERROR(
IF(
$E85 &gt;= MAX(INDEX(summary!$G$84:$K$91,MATCH($C85,summary!$C$84:$C$91,0),)) - $F$4,
"High",
IF(
$E85 &lt;= MIN(INDEX(summary!$G$84:$K$91,MATCH($C85,summary!$C$84:$C$91,0),)) + $F$4,
"Low","")
),
IF(
1 - $E85 &lt;= MIN(INDEX(summary!$G$84:$K$91,MATCH($B85,summary!$B$84:$B$91,0),)) + $F$4,
"High",
IF(
1 - $E85 &gt;= MAX(INDEX(summary!$G$84:$K$91,MATCH($B85,summary!$B$84:$B$91,0),)) - $F$4,
"Low", "")
)
)</f>
        <v/>
      </c>
      <c r="M85" s="21" t="str">
        <f>VLOOKUP($B85,
summary!$B:$AL,
MATCH($M$11, summary!$B$11:$AL$11, 0),
FALSE
)</f>
        <v>profile</v>
      </c>
    </row>
    <row r="86" spans="2:13" x14ac:dyDescent="0.2">
      <c r="B86" s="7" t="s">
        <v>117</v>
      </c>
      <c r="C86" s="44" t="s">
        <v>118</v>
      </c>
      <c r="D86" t="s">
        <v>247</v>
      </c>
      <c r="E86" s="12">
        <v>0.30447000000000002</v>
      </c>
      <c r="F86" s="14">
        <v>0.29293999999999998</v>
      </c>
      <c r="H86" s="12">
        <v>1.153E-2</v>
      </c>
      <c r="I86" s="14">
        <v>0.71165</v>
      </c>
      <c r="K86" s="45" t="str">
        <f>IFERROR(
IF(
$E86 &gt;= MAX(INDEX(summary!$G$84:$K$91,MATCH($C86,summary!$C$84:$C$91,0),)) - $F$4,
"High",
IF(
$E86 &lt;= MIN(INDEX(summary!$G$84:$K$91,MATCH($C86,summary!$C$84:$C$91,0),)) + $F$4,
"Low","")
),
IF(
1 - $E86 &lt;= MIN(INDEX(summary!$G$84:$K$91,MATCH($B86,summary!$B$84:$B$91,0),)) + $F$4,
"High",
IF(
1 - $E86 &gt;= MAX(INDEX(summary!$G$84:$K$91,MATCH($B86,summary!$B$84:$B$91,0),)) - $F$4,
"Low", "")
)
)</f>
        <v/>
      </c>
      <c r="M86" s="21" t="str">
        <f>VLOOKUP($B86,
summary!$B:$AL,
MATCH($M$11, summary!$B$11:$AL$11, 0),
FALSE
)</f>
        <v>profile</v>
      </c>
    </row>
    <row r="87" spans="2:13" x14ac:dyDescent="0.2">
      <c r="B87" s="7" t="s">
        <v>121</v>
      </c>
      <c r="C87" s="44" t="s">
        <v>122</v>
      </c>
      <c r="D87" t="s">
        <v>247</v>
      </c>
      <c r="E87" s="12">
        <v>0.27095000000000002</v>
      </c>
      <c r="F87" s="14">
        <v>0.28988999999999998</v>
      </c>
      <c r="H87" s="12">
        <v>-1.8939999999999999E-2</v>
      </c>
      <c r="I87" s="14">
        <v>0.51331000000000004</v>
      </c>
      <c r="K87" s="45" t="str">
        <f>IFERROR(
IF(
$E87 &gt;= MAX(INDEX(summary!$G$84:$K$91,MATCH($C87,summary!$C$84:$C$91,0),)) - $F$4,
"High",
IF(
$E87 &lt;= MIN(INDEX(summary!$G$84:$K$91,MATCH($C87,summary!$C$84:$C$91,0),)) + $F$4,
"Low","")
),
IF(
1 - $E87 &lt;= MIN(INDEX(summary!$G$84:$K$91,MATCH($B87,summary!$B$84:$B$91,0),)) + $F$4,
"High",
IF(
1 - $E87 &gt;= MAX(INDEX(summary!$G$84:$K$91,MATCH($B87,summary!$B$84:$B$91,0),)) - $F$4,
"Low", "")
)
)</f>
        <v/>
      </c>
      <c r="M87" s="21" t="str">
        <f>VLOOKUP($B87,
summary!$B:$AL,
MATCH($M$11, summary!$B$11:$AL$11, 0),
FALSE
)</f>
        <v>profile</v>
      </c>
    </row>
    <row r="88" spans="2:13" x14ac:dyDescent="0.2">
      <c r="B88" s="7" t="s">
        <v>119</v>
      </c>
      <c r="C88" s="44" t="s">
        <v>120</v>
      </c>
      <c r="D88" t="s">
        <v>247</v>
      </c>
      <c r="E88" s="12">
        <v>0.34916000000000003</v>
      </c>
      <c r="F88" s="14">
        <v>0.37453999999999998</v>
      </c>
      <c r="H88" s="12">
        <v>-2.538E-2</v>
      </c>
      <c r="I88" s="14">
        <v>0.40042</v>
      </c>
      <c r="K88" s="45" t="str">
        <f>IFERROR(
IF(
$E88 &gt;= MAX(INDEX(summary!$G$84:$K$91,MATCH($C88,summary!$C$84:$C$91,0),)) - $F$4,
"High",
IF(
$E88 &lt;= MIN(INDEX(summary!$G$84:$K$91,MATCH($C88,summary!$C$84:$C$91,0),)) + $F$4,
"Low","")
),
IF(
1 - $E88 &lt;= MIN(INDEX(summary!$G$84:$K$91,MATCH($B88,summary!$B$84:$B$91,0),)) + $F$4,
"High",
IF(
1 - $E88 &gt;= MAX(INDEX(summary!$G$84:$K$91,MATCH($B88,summary!$B$84:$B$91,0),)) - $F$4,
"Low", "")
)
)</f>
        <v/>
      </c>
      <c r="M88" s="21" t="str">
        <f>VLOOKUP($B88,
summary!$B:$AL,
MATCH($M$11, summary!$B$11:$AL$11, 0),
FALSE
)</f>
        <v>profile</v>
      </c>
    </row>
    <row r="89" spans="2:13" x14ac:dyDescent="0.2">
      <c r="B89" s="7" t="s">
        <v>113</v>
      </c>
      <c r="C89" s="44" t="s">
        <v>114</v>
      </c>
      <c r="D89" t="s">
        <v>247</v>
      </c>
      <c r="E89" s="12">
        <v>0.37430000000000002</v>
      </c>
      <c r="F89" s="14">
        <v>0.40926000000000001</v>
      </c>
      <c r="H89" s="12">
        <v>-3.4959999999999998E-2</v>
      </c>
      <c r="I89" s="14">
        <v>0.24510999999999999</v>
      </c>
      <c r="K89" s="45" t="str">
        <f>IFERROR(
IF(
$E89 &gt;= MAX(INDEX(summary!$G$84:$K$91,MATCH($C89,summary!$C$84:$C$91,0),)) - $F$4,
"High",
IF(
$E89 &lt;= MIN(INDEX(summary!$G$84:$K$91,MATCH($C89,summary!$C$84:$C$91,0),)) + $F$4,
"Low","")
),
IF(
1 - $E89 &lt;= MIN(INDEX(summary!$G$84:$K$91,MATCH($B89,summary!$B$84:$B$91,0),)) + $F$4,
"High",
IF(
1 - $E89 &gt;= MAX(INDEX(summary!$G$84:$K$91,MATCH($B89,summary!$B$84:$B$91,0),)) - $F$4,
"Low", "")
)
)</f>
        <v/>
      </c>
      <c r="M89" s="21" t="str">
        <f>VLOOKUP($B89,
summary!$B:$AL,
MATCH($M$11, summary!$B$11:$AL$11, 0),
FALSE
)</f>
        <v>profile</v>
      </c>
    </row>
    <row r="90" spans="2:13" x14ac:dyDescent="0.2">
      <c r="B90" s="7" t="s">
        <v>111</v>
      </c>
      <c r="C90" s="44" t="s">
        <v>112</v>
      </c>
      <c r="D90" t="s">
        <v>247</v>
      </c>
      <c r="E90" s="12">
        <v>0.55586999999999998</v>
      </c>
      <c r="F90" s="14">
        <v>0.63580999999999999</v>
      </c>
      <c r="H90" s="12">
        <v>-7.9939999999999997E-2</v>
      </c>
      <c r="I90" s="14">
        <v>5.6800000000000002E-3</v>
      </c>
      <c r="K90" s="45" t="str">
        <f>IFERROR(
IF(
$E90 &gt;= MAX(INDEX(summary!$G$84:$K$91,MATCH($C90,summary!$C$84:$C$91,0),)) - $F$4,
"High",
IF(
$E90 &lt;= MIN(INDEX(summary!$G$84:$K$91,MATCH($C90,summary!$C$84:$C$91,0),)) + $F$4,
"Low","")
),
IF(
1 - $E90 &lt;= MIN(INDEX(summary!$G$84:$K$91,MATCH($B90,summary!$B$84:$B$91,0),)) + $F$4,
"High",
IF(
1 - $E90 &gt;= MAX(INDEX(summary!$G$84:$K$91,MATCH($B90,summary!$B$84:$B$91,0),)) - $F$4,
"Low", "")
)
)</f>
        <v>Low</v>
      </c>
      <c r="M90" s="21" t="str">
        <f>VLOOKUP($B90,
summary!$B:$AL,
MATCH($M$11, summary!$B$11:$AL$11, 0),
FALSE
)</f>
        <v>profile</v>
      </c>
    </row>
    <row r="91" spans="2:13" x14ac:dyDescent="0.2">
      <c r="B91" s="22" t="s">
        <v>123</v>
      </c>
      <c r="C91" s="42" t="s">
        <v>124</v>
      </c>
      <c r="D91" t="s">
        <v>247</v>
      </c>
      <c r="E91" s="38">
        <v>0.55306999999999995</v>
      </c>
      <c r="F91" s="39">
        <v>0.68818999999999997</v>
      </c>
      <c r="H91" s="38">
        <v>-0.13511999999999999</v>
      </c>
      <c r="I91" s="39">
        <v>1E-3</v>
      </c>
      <c r="K91" s="45" t="str">
        <f>IFERROR(
IF(
$E91 &gt;= MAX(INDEX(summary!$G$84:$K$91,MATCH($C91,summary!$C$84:$C$91,0),)) - $F$4,
"High",
IF(
$E91 &lt;= MIN(INDEX(summary!$G$84:$K$91,MATCH($C91,summary!$C$84:$C$91,0),)) + $F$4,
"Low","")
),
IF(
1 - $E91 &lt;= MIN(INDEX(summary!$G$84:$K$91,MATCH($B91,summary!$B$84:$B$91,0),)) + $F$4,
"High",
IF(
1 - $E91 &gt;= MAX(INDEX(summary!$G$84:$K$91,MATCH($B91,summary!$B$84:$B$91,0),)) - $F$4,
"Low", "")
)
)</f>
        <v/>
      </c>
      <c r="M91" s="33" t="str">
        <f>VLOOKUP($B91,
summary!$B:$AL,
MATCH($M$11, summary!$B$11:$AL$11, 0),
FALSE
)</f>
        <v>profile</v>
      </c>
    </row>
    <row r="92" spans="2:13" x14ac:dyDescent="0.2"/>
    <row r="93" spans="2:13" x14ac:dyDescent="0.2"/>
    <row r="94" spans="2:13" x14ac:dyDescent="0.2">
      <c r="C94" s="31" t="s">
        <v>127</v>
      </c>
    </row>
    <row r="95" spans="2:13" x14ac:dyDescent="0.2">
      <c r="B95" s="6" t="s">
        <v>138</v>
      </c>
      <c r="C95" s="43" t="s">
        <v>139</v>
      </c>
      <c r="D95" t="s">
        <v>247</v>
      </c>
      <c r="E95" s="9">
        <v>0.87709000000000004</v>
      </c>
      <c r="F95" s="13">
        <v>0.61267000000000005</v>
      </c>
      <c r="H95" s="9">
        <v>0.26441999999999999</v>
      </c>
      <c r="I95" s="13">
        <v>1E-3</v>
      </c>
      <c r="K95" s="45" t="str">
        <f>IFERROR(
IF(
$E95 &gt;= MAX(INDEX(summary!$G$95:$K$102,MATCH($C95,summary!$C$95:$C$102,0),)) - $F$4,
"High",
IF(
$E95 &lt;= MIN(INDEX(summary!$G$95:$K$102,MATCH($C95,summary!$C$95:$C$102,0),)) + $F$4,
"Low","")
),
IF(
1 - $E95 &lt;= MIN(INDEX(summary!$G$95:$K$102,MATCH($B95,summary!$B$95:$B$102,0),)) + $F$4,
"High",
IF(
1 - $E95 &gt;= MAX(INDEX(summary!$G$95:$K$102,MATCH($B95,summary!$B$95:$B$102,0),)) - $F$4,
"Low", "")
)
)</f>
        <v>High</v>
      </c>
      <c r="M95" s="20" t="str">
        <f>VLOOKUP($B95,
summary!$B:$AL,
MATCH($M$11, summary!$B$11:$AL$11, 0),
FALSE
)</f>
        <v>profile</v>
      </c>
    </row>
    <row r="96" spans="2:13" x14ac:dyDescent="0.2">
      <c r="B96" s="7" t="s">
        <v>134</v>
      </c>
      <c r="C96" s="44" t="s">
        <v>135</v>
      </c>
      <c r="D96" t="s">
        <v>247</v>
      </c>
      <c r="E96" s="12">
        <v>0.81006</v>
      </c>
      <c r="F96" s="14">
        <v>0.71802999999999995</v>
      </c>
      <c r="H96" s="12">
        <v>9.2030000000000001E-2</v>
      </c>
      <c r="I96" s="14">
        <v>1E-3</v>
      </c>
      <c r="K96" s="45" t="str">
        <f>IFERROR(
IF(
$E96 &gt;= MAX(INDEX(summary!$G$95:$K$102,MATCH($C96,summary!$C$95:$C$102,0),)) - $F$4,
"High",
IF(
$E96 &lt;= MIN(INDEX(summary!$G$95:$K$102,MATCH($C96,summary!$C$95:$C$102,0),)) + $F$4,
"Low","")
),
IF(
1 - $E96 &lt;= MIN(INDEX(summary!$G$95:$K$102,MATCH($B96,summary!$B$95:$B$102,0),)) + $F$4,
"High",
IF(
1 - $E96 &gt;= MAX(INDEX(summary!$G$95:$K$102,MATCH($B96,summary!$B$95:$B$102,0),)) - $F$4,
"Low", "")
)
)</f>
        <v/>
      </c>
      <c r="M96" s="21" t="str">
        <f>VLOOKUP($B96,
summary!$B:$AL,
MATCH($M$11, summary!$B$11:$AL$11, 0),
FALSE
)</f>
        <v>profile</v>
      </c>
    </row>
    <row r="97" spans="2:13" x14ac:dyDescent="0.2">
      <c r="B97" s="7" t="s">
        <v>140</v>
      </c>
      <c r="C97" s="44" t="s">
        <v>141</v>
      </c>
      <c r="D97" t="s">
        <v>247</v>
      </c>
      <c r="E97" s="12">
        <v>0.82123000000000002</v>
      </c>
      <c r="F97" s="14">
        <v>0.80084999999999995</v>
      </c>
      <c r="H97" s="12">
        <v>2.0380000000000099E-2</v>
      </c>
      <c r="I97" s="14">
        <v>0.41948000000000002</v>
      </c>
      <c r="K97" s="45" t="str">
        <f>IFERROR(
IF(
$E97 &gt;= MAX(INDEX(summary!$G$95:$K$102,MATCH($C97,summary!$C$95:$C$102,0),)) - $F$4,
"High",
IF(
$E97 &lt;= MIN(INDEX(summary!$G$95:$K$102,MATCH($C97,summary!$C$95:$C$102,0),)) + $F$4,
"Low","")
),
IF(
1 - $E97 &lt;= MIN(INDEX(summary!$G$95:$K$102,MATCH($B97,summary!$B$95:$B$102,0),)) + $F$4,
"High",
IF(
1 - $E97 &gt;= MAX(INDEX(summary!$G$95:$K$102,MATCH($B97,summary!$B$95:$B$102,0),)) - $F$4,
"Low", "")
)
)</f>
        <v/>
      </c>
      <c r="M97" s="21" t="str">
        <f>VLOOKUP($B97,
summary!$B:$AL,
MATCH($M$11, summary!$B$11:$AL$11, 0),
FALSE
)</f>
        <v>profile</v>
      </c>
    </row>
    <row r="98" spans="2:13" x14ac:dyDescent="0.2">
      <c r="B98" s="7" t="s">
        <v>136</v>
      </c>
      <c r="C98" s="44" t="s">
        <v>137</v>
      </c>
      <c r="D98" t="s">
        <v>247</v>
      </c>
      <c r="E98" s="12">
        <v>0.68435999999999997</v>
      </c>
      <c r="F98" s="14">
        <v>0.67113</v>
      </c>
      <c r="H98" s="12">
        <v>1.323E-2</v>
      </c>
      <c r="I98" s="14">
        <v>0.67354000000000003</v>
      </c>
      <c r="K98" s="45" t="str">
        <f>IFERROR(
IF(
$E98 &gt;= MAX(INDEX(summary!$G$95:$K$102,MATCH($C98,summary!$C$95:$C$102,0),)) - $F$4,
"High",
IF(
$E98 &lt;= MIN(INDEX(summary!$G$95:$K$102,MATCH($C98,summary!$C$95:$C$102,0),)) + $F$4,
"Low","")
),
IF(
1 - $E98 &lt;= MIN(INDEX(summary!$G$95:$K$102,MATCH($B98,summary!$B$95:$B$102,0),)) + $F$4,
"High",
IF(
1 - $E98 &gt;= MAX(INDEX(summary!$G$95:$K$102,MATCH($B98,summary!$B$95:$B$102,0),)) - $F$4,
"Low", "")
)
)</f>
        <v/>
      </c>
      <c r="M98" s="21" t="str">
        <f>VLOOKUP($B98,
summary!$B:$AL,
MATCH($M$11, summary!$B$11:$AL$11, 0),
FALSE
)</f>
        <v>profile</v>
      </c>
    </row>
    <row r="99" spans="2:13" x14ac:dyDescent="0.2">
      <c r="B99" s="7" t="s">
        <v>142</v>
      </c>
      <c r="C99" s="44" t="s">
        <v>143</v>
      </c>
      <c r="D99" t="s">
        <v>247</v>
      </c>
      <c r="E99" s="12">
        <v>0.62570000000000003</v>
      </c>
      <c r="F99" s="14">
        <v>0.65468999999999999</v>
      </c>
      <c r="H99" s="12">
        <v>-2.8989999999999998E-2</v>
      </c>
      <c r="I99" s="14">
        <v>0.32679999999999998</v>
      </c>
      <c r="K99" s="45" t="str">
        <f>IFERROR(
IF(
$E99 &gt;= MAX(INDEX(summary!$G$95:$K$102,MATCH($C99,summary!$C$95:$C$102,0),)) - $F$4,
"High",
IF(
$E99 &lt;= MIN(INDEX(summary!$G$95:$K$102,MATCH($C99,summary!$C$95:$C$102,0),)) + $F$4,
"Low","")
),
IF(
1 - $E99 &lt;= MIN(INDEX(summary!$G$95:$K$102,MATCH($B99,summary!$B$95:$B$102,0),)) + $F$4,
"High",
IF(
1 - $E99 &gt;= MAX(INDEX(summary!$G$95:$K$102,MATCH($B99,summary!$B$95:$B$102,0),)) - $F$4,
"Low", "")
)
)</f>
        <v/>
      </c>
      <c r="M99" s="21" t="str">
        <f>VLOOKUP($B99,
summary!$B:$AL,
MATCH($M$11, summary!$B$11:$AL$11, 0),
FALSE
)</f>
        <v>profile</v>
      </c>
    </row>
    <row r="100" spans="2:13" x14ac:dyDescent="0.2">
      <c r="B100" s="7" t="s">
        <v>132</v>
      </c>
      <c r="C100" s="44" t="s">
        <v>133</v>
      </c>
      <c r="D100" t="s">
        <v>247</v>
      </c>
      <c r="E100" s="12">
        <v>0.68156000000000005</v>
      </c>
      <c r="F100" s="14">
        <v>0.76248000000000005</v>
      </c>
      <c r="H100" s="12">
        <v>-8.0920000000000006E-2</v>
      </c>
      <c r="I100" s="14">
        <v>1.7600000000000001E-3</v>
      </c>
      <c r="K100" s="45" t="str">
        <f>IFERROR(
IF(
$E100 &gt;= MAX(INDEX(summary!$G$95:$K$102,MATCH($C100,summary!$C$95:$C$102,0),)) - $F$4,
"High",
IF(
$E100 &lt;= MIN(INDEX(summary!$G$95:$K$102,MATCH($C100,summary!$C$95:$C$102,0),)) + $F$4,
"Low","")
),
IF(
1 - $E100 &lt;= MIN(INDEX(summary!$G$95:$K$102,MATCH($B100,summary!$B$95:$B$102,0),)) + $F$4,
"High",
IF(
1 - $E100 &gt;= MAX(INDEX(summary!$G$95:$K$102,MATCH($B100,summary!$B$95:$B$102,0),)) - $F$4,
"Low", "")
)
)</f>
        <v>Low</v>
      </c>
      <c r="M100" s="21" t="str">
        <f>VLOOKUP($B100,
summary!$B:$AL,
MATCH($M$11, summary!$B$11:$AL$11, 0),
FALSE
)</f>
        <v>profile</v>
      </c>
    </row>
    <row r="101" spans="2:13" x14ac:dyDescent="0.2">
      <c r="B101" s="7" t="s">
        <v>128</v>
      </c>
      <c r="C101" s="44" t="s">
        <v>129</v>
      </c>
      <c r="D101" t="s">
        <v>247</v>
      </c>
      <c r="E101" s="12">
        <v>0.61173</v>
      </c>
      <c r="F101" s="14">
        <v>0.73995</v>
      </c>
      <c r="H101" s="12">
        <v>-0.12822</v>
      </c>
      <c r="I101" s="14">
        <v>1E-3</v>
      </c>
      <c r="K101" s="45" t="str">
        <f>IFERROR(
IF(
$E101 &gt;= MAX(INDEX(summary!$G$95:$K$102,MATCH($C101,summary!$C$95:$C$102,0),)) - $F$4,
"High",
IF(
$E101 &lt;= MIN(INDEX(summary!$G$95:$K$102,MATCH($C101,summary!$C$95:$C$102,0),)) + $F$4,
"Low","")
),
IF(
1 - $E101 &lt;= MIN(INDEX(summary!$G$95:$K$102,MATCH($B101,summary!$B$95:$B$102,0),)) + $F$4,
"High",
IF(
1 - $E101 &gt;= MAX(INDEX(summary!$G$95:$K$102,MATCH($B101,summary!$B$95:$B$102,0),)) - $F$4,
"Low", "")
)
)</f>
        <v/>
      </c>
      <c r="M101" s="21" t="str">
        <f>VLOOKUP($B101,
summary!$B:$AL,
MATCH($M$11, summary!$B$11:$AL$11, 0),
FALSE
)</f>
        <v>profile</v>
      </c>
    </row>
    <row r="102" spans="2:13" x14ac:dyDescent="0.2">
      <c r="B102" s="22" t="s">
        <v>130</v>
      </c>
      <c r="C102" s="42" t="s">
        <v>131</v>
      </c>
      <c r="D102" t="s">
        <v>247</v>
      </c>
      <c r="E102" s="38">
        <v>0.50838000000000005</v>
      </c>
      <c r="F102" s="39">
        <v>0.65834000000000004</v>
      </c>
      <c r="H102" s="38">
        <v>-0.14996000000000001</v>
      </c>
      <c r="I102" s="39">
        <v>1E-3</v>
      </c>
      <c r="K102" s="45" t="str">
        <f>IFERROR(
IF(
$E102 &gt;= MAX(INDEX(summary!$G$95:$K$102,MATCH($C102,summary!$C$95:$C$102,0),)) - $F$4,
"High",
IF(
$E102 &lt;= MIN(INDEX(summary!$G$95:$K$102,MATCH($C102,summary!$C$95:$C$102,0),)) + $F$4,
"Low","")
),
IF(
1 - $E102 &lt;= MIN(INDEX(summary!$G$95:$K$102,MATCH($B102,summary!$B$95:$B$102,0),)) + $F$4,
"High",
IF(
1 - $E102 &gt;= MAX(INDEX(summary!$G$95:$K$102,MATCH($B102,summary!$B$95:$B$102,0),)) - $F$4,
"Low", "")
)
)</f>
        <v/>
      </c>
      <c r="M102" s="33" t="str">
        <f>VLOOKUP($B102,
summary!$B:$AL,
MATCH($M$11, summary!$B$11:$AL$11, 0),
FALSE
)</f>
        <v>profile</v>
      </c>
    </row>
    <row r="103" spans="2:13" x14ac:dyDescent="0.2"/>
    <row r="104" spans="2:13" x14ac:dyDescent="0.2"/>
    <row r="105" spans="2:13" x14ac:dyDescent="0.2">
      <c r="C105" s="31" t="s">
        <v>144</v>
      </c>
    </row>
    <row r="106" spans="2:13" x14ac:dyDescent="0.2">
      <c r="B106" s="6" t="s">
        <v>155</v>
      </c>
      <c r="C106" s="43" t="s">
        <v>156</v>
      </c>
      <c r="D106" t="s">
        <v>247</v>
      </c>
      <c r="E106" s="9">
        <v>0.86872000000000005</v>
      </c>
      <c r="F106" s="13">
        <v>0.55847000000000002</v>
      </c>
      <c r="H106" s="9">
        <v>0.31025000000000003</v>
      </c>
      <c r="I106" s="13">
        <v>1E-3</v>
      </c>
      <c r="K106" s="45" t="str">
        <f>IFERROR(
IF(
$E106 &gt;= MAX(INDEX(summary!$G$106:$K$112,MATCH($C106,summary!$C$106:$C$112,0),)) - $F$4,
"High",
IF(
$E106 &lt;= MIN(INDEX(summary!$G$106:$K$112,MATCH($C106,summary!$C$106:$C$112,0),)) + $F$4,
"Low","")
),
IF(
1 - $E106 &lt;= MIN(INDEX(summary!$G$106:$K$112,MATCH($B106,summary!$B$106:$B$112,0),)) + $F$4,
"High",
IF(
1 - $E106 &gt;= MAX(INDEX(summary!$G$106:$K$112,MATCH($B106,summary!$B$106:$B$112,0),)) - $F$4,
"Low", "")
)
)</f>
        <v>High</v>
      </c>
      <c r="M106" s="20" t="str">
        <f>VLOOKUP($B106,
summary!$B:$AL,
MATCH($M$11, summary!$B$11:$AL$11, 0),
FALSE
)</f>
        <v>profile</v>
      </c>
    </row>
    <row r="107" spans="2:13" x14ac:dyDescent="0.2">
      <c r="B107" s="7" t="s">
        <v>157</v>
      </c>
      <c r="C107" s="44" t="s">
        <v>158</v>
      </c>
      <c r="D107" t="s">
        <v>247</v>
      </c>
      <c r="E107" s="12">
        <v>0.53351999999999999</v>
      </c>
      <c r="F107" s="14">
        <v>0.36114000000000002</v>
      </c>
      <c r="H107" s="12">
        <v>0.17238000000000001</v>
      </c>
      <c r="I107" s="14">
        <v>1E-3</v>
      </c>
      <c r="K107" s="45" t="str">
        <f>IFERROR(
IF(
$E107 &gt;= MAX(INDEX(summary!$G$106:$K$112,MATCH($C107,summary!$C$106:$C$112,0),)) - $F$4,
"High",
IF(
$E107 &lt;= MIN(INDEX(summary!$G$106:$K$112,MATCH($C107,summary!$C$106:$C$112,0),)) + $F$4,
"Low","")
),
IF(
1 - $E107 &lt;= MIN(INDEX(summary!$G$106:$K$112,MATCH($B107,summary!$B$106:$B$112,0),)) + $F$4,
"High",
IF(
1 - $E107 &gt;= MAX(INDEX(summary!$G$106:$K$112,MATCH($B107,summary!$B$106:$B$112,0),)) - $F$4,
"Low", "")
)
)</f>
        <v/>
      </c>
      <c r="M107" s="21" t="str">
        <f>VLOOKUP($B107,
summary!$B:$AL,
MATCH($M$11, summary!$B$11:$AL$11, 0),
FALSE
)</f>
        <v>profile</v>
      </c>
    </row>
    <row r="108" spans="2:13" x14ac:dyDescent="0.2">
      <c r="B108" s="7" t="s">
        <v>145</v>
      </c>
      <c r="C108" s="44" t="s">
        <v>146</v>
      </c>
      <c r="D108" t="s">
        <v>247</v>
      </c>
      <c r="E108" s="12">
        <v>0.68994</v>
      </c>
      <c r="F108" s="14">
        <v>0.65651999999999999</v>
      </c>
      <c r="H108" s="12">
        <v>3.3419999999999998E-2</v>
      </c>
      <c r="I108" s="14">
        <v>0.25002999999999997</v>
      </c>
      <c r="K108" s="45" t="str">
        <f>IFERROR(
IF(
$E108 &gt;= MAX(INDEX(summary!$G$106:$K$112,MATCH($C108,summary!$C$106:$C$112,0),)) - $F$4,
"High",
IF(
$E108 &lt;= MIN(INDEX(summary!$G$106:$K$112,MATCH($C108,summary!$C$106:$C$112,0),)) + $F$4,
"Low","")
),
IF(
1 - $E108 &lt;= MIN(INDEX(summary!$G$106:$K$112,MATCH($B108,summary!$B$106:$B$112,0),)) + $F$4,
"High",
IF(
1 - $E108 &gt;= MAX(INDEX(summary!$G$106:$K$112,MATCH($B108,summary!$B$106:$B$112,0),)) - $F$4,
"Low", "")
)
)</f>
        <v/>
      </c>
      <c r="M108" s="21" t="str">
        <f>VLOOKUP($B108,
summary!$B:$AL,
MATCH($M$11, summary!$B$11:$AL$11, 0),
FALSE
)</f>
        <v>profile</v>
      </c>
    </row>
    <row r="109" spans="2:13" x14ac:dyDescent="0.2">
      <c r="B109" s="7" t="s">
        <v>147</v>
      </c>
      <c r="C109" s="44" t="s">
        <v>148</v>
      </c>
      <c r="D109" t="s">
        <v>247</v>
      </c>
      <c r="E109" s="12">
        <v>0.44134000000000001</v>
      </c>
      <c r="F109" s="14">
        <v>0.59621999999999997</v>
      </c>
      <c r="H109" s="12">
        <v>-0.15487999999999999</v>
      </c>
      <c r="I109" s="14">
        <v>1E-3</v>
      </c>
      <c r="K109" s="45" t="str">
        <f>IFERROR(
IF(
$E109 &gt;= MAX(INDEX(summary!$G$106:$K$112,MATCH($C109,summary!$C$106:$C$112,0),)) - $F$4,
"High",
IF(
$E109 &lt;= MIN(INDEX(summary!$G$106:$K$112,MATCH($C109,summary!$C$106:$C$112,0),)) + $F$4,
"Low","")
),
IF(
1 - $E109 &lt;= MIN(INDEX(summary!$G$106:$K$112,MATCH($B109,summary!$B$106:$B$112,0),)) + $F$4,
"High",
IF(
1 - $E109 &gt;= MAX(INDEX(summary!$G$106:$K$112,MATCH($B109,summary!$B$106:$B$112,0),)) - $F$4,
"Low", "")
)
)</f>
        <v>Low</v>
      </c>
      <c r="M109" s="21" t="str">
        <f>VLOOKUP($B109,
summary!$B:$AL,
MATCH($M$11, summary!$B$11:$AL$11, 0),
FALSE
)</f>
        <v>profile</v>
      </c>
    </row>
    <row r="110" spans="2:13" x14ac:dyDescent="0.2">
      <c r="B110" s="7" t="s">
        <v>151</v>
      </c>
      <c r="C110" s="44" t="s">
        <v>152</v>
      </c>
      <c r="D110" t="s">
        <v>247</v>
      </c>
      <c r="E110" s="12">
        <v>9.2179999999999998E-2</v>
      </c>
      <c r="F110" s="14">
        <v>0.26491999999999999</v>
      </c>
      <c r="H110" s="12">
        <v>-0.17274</v>
      </c>
      <c r="I110" s="14">
        <v>1E-3</v>
      </c>
      <c r="K110" s="45" t="str">
        <f>IFERROR(
IF(
$E110 &gt;= MAX(INDEX(summary!$G$106:$K$112,MATCH($C110,summary!$C$106:$C$112,0),)) - $F$4,
"High",
IF(
$E110 &lt;= MIN(INDEX(summary!$G$106:$K$112,MATCH($C110,summary!$C$106:$C$112,0),)) + $F$4,
"Low","")
),
IF(
1 - $E110 &lt;= MIN(INDEX(summary!$G$106:$K$112,MATCH($B110,summary!$B$106:$B$112,0),)) + $F$4,
"High",
IF(
1 - $E110 &gt;= MAX(INDEX(summary!$G$106:$K$112,MATCH($B110,summary!$B$106:$B$112,0),)) - $F$4,
"Low", "")
)
)</f>
        <v>Low</v>
      </c>
      <c r="M110" s="21" t="str">
        <f>VLOOKUP($B110,
summary!$B:$AL,
MATCH($M$11, summary!$B$11:$AL$11, 0),
FALSE
)</f>
        <v>profile</v>
      </c>
    </row>
    <row r="111" spans="2:13" x14ac:dyDescent="0.2">
      <c r="B111" s="7" t="s">
        <v>153</v>
      </c>
      <c r="C111" s="44" t="s">
        <v>154</v>
      </c>
      <c r="D111" t="s">
        <v>247</v>
      </c>
      <c r="E111" s="12">
        <v>8.659E-2</v>
      </c>
      <c r="F111" s="14">
        <v>0.30876999999999999</v>
      </c>
      <c r="H111" s="12">
        <v>-0.22217999999999999</v>
      </c>
      <c r="I111" s="14">
        <v>1E-3</v>
      </c>
      <c r="K111" s="45" t="str">
        <f>IFERROR(
IF(
$E111 &gt;= MAX(INDEX(summary!$G$106:$K$112,MATCH($C111,summary!$C$106:$C$112,0),)) - $F$4,
"High",
IF(
$E111 &lt;= MIN(INDEX(summary!$G$106:$K$112,MATCH($C111,summary!$C$106:$C$112,0),)) + $F$4,
"Low","")
),
IF(
1 - $E111 &lt;= MIN(INDEX(summary!$G$106:$K$112,MATCH($B111,summary!$B$106:$B$112,0),)) + $F$4,
"High",
IF(
1 - $E111 &gt;= MAX(INDEX(summary!$G$106:$K$112,MATCH($B111,summary!$B$106:$B$112,0),)) - $F$4,
"Low", "")
)
)</f>
        <v>Low</v>
      </c>
      <c r="M111" s="21" t="str">
        <f>VLOOKUP($B111,
summary!$B:$AL,
MATCH($M$11, summary!$B$11:$AL$11, 0),
FALSE
)</f>
        <v>profile</v>
      </c>
    </row>
    <row r="112" spans="2:13" x14ac:dyDescent="0.2">
      <c r="B112" s="22" t="s">
        <v>149</v>
      </c>
      <c r="C112" s="42" t="s">
        <v>150</v>
      </c>
      <c r="D112" t="s">
        <v>247</v>
      </c>
      <c r="E112" s="38">
        <v>5.8659999999999997E-2</v>
      </c>
      <c r="F112" s="39">
        <v>0.3916</v>
      </c>
      <c r="H112" s="38">
        <v>-0.33294000000000001</v>
      </c>
      <c r="I112" s="39">
        <v>1E-3</v>
      </c>
      <c r="K112" s="45" t="str">
        <f>IFERROR(
IF(
$E112 &gt;= MAX(INDEX(summary!$G$106:$K$112,MATCH($C112,summary!$C$106:$C$112,0),)) - $F$4,
"High",
IF(
$E112 &lt;= MIN(INDEX(summary!$G$106:$K$112,MATCH($C112,summary!$C$106:$C$112,0),)) + $F$4,
"Low","")
),
IF(
1 - $E112 &lt;= MIN(INDEX(summary!$G$106:$K$112,MATCH($B112,summary!$B$106:$B$112,0),)) + $F$4,
"High",
IF(
1 - $E112 &gt;= MAX(INDEX(summary!$G$106:$K$112,MATCH($B112,summary!$B$106:$B$112,0),)) - $F$4,
"Low", "")
)
)</f>
        <v>Low</v>
      </c>
      <c r="M112" s="33" t="str">
        <f>VLOOKUP($B112,
summary!$B:$AL,
MATCH($M$11, summary!$B$11:$AL$11, 0),
FALSE
)</f>
        <v>profile</v>
      </c>
    </row>
    <row r="113" spans="2:13" x14ac:dyDescent="0.2"/>
    <row r="114" spans="2:13" x14ac:dyDescent="0.2"/>
    <row r="115" spans="2:13" x14ac:dyDescent="0.2">
      <c r="C115" s="31" t="s">
        <v>159</v>
      </c>
    </row>
    <row r="116" spans="2:13" x14ac:dyDescent="0.2">
      <c r="B116" s="6" t="s">
        <v>170</v>
      </c>
      <c r="C116" s="43" t="s">
        <v>171</v>
      </c>
      <c r="D116" t="s">
        <v>247</v>
      </c>
      <c r="E116" s="9">
        <v>0.70391000000000004</v>
      </c>
      <c r="F116" s="13">
        <v>0.35017999999999999</v>
      </c>
      <c r="H116" s="9">
        <v>0.35372999999999999</v>
      </c>
      <c r="I116" s="13">
        <v>1E-3</v>
      </c>
      <c r="K116" s="45" t="str">
        <f>IFERROR(
IF(
$E116 &gt;= MAX(INDEX(summary!$G$116:$K$122,MATCH($C116,summary!$C$116:$C$122,0),)) - $F$4,
"High",
IF(
$E116 &lt;= MIN(INDEX(summary!$G$116:$K$122,MATCH($C116,summary!$C$116:$C$122,0),)) + $F$4,
"Low","")
),
IF(
1 - $E116 &lt;= MIN(INDEX(summary!$G$116:$K$122,MATCH($B116,summary!$B$116:$B$122,0),)) + $F$4,
"High",
IF(
1 - $E116 &gt;= MAX(INDEX(summary!$G$116:$K$122,MATCH($B116,summary!$B$116:$B$122,0),)) - $F$4,
"Low", "")
)
)</f>
        <v>High</v>
      </c>
      <c r="M116" s="20" t="str">
        <f>VLOOKUP($B116,
summary!$B:$AL,
MATCH($M$11, summary!$B$11:$AL$11, 0),
FALSE
)</f>
        <v>profile</v>
      </c>
    </row>
    <row r="117" spans="2:13" x14ac:dyDescent="0.2">
      <c r="B117" s="7" t="s">
        <v>172</v>
      </c>
      <c r="C117" s="44" t="s">
        <v>173</v>
      </c>
      <c r="D117" t="s">
        <v>247</v>
      </c>
      <c r="E117" s="12">
        <v>0.73184000000000005</v>
      </c>
      <c r="F117" s="14">
        <v>0.45493</v>
      </c>
      <c r="H117" s="12">
        <v>0.27690999999999999</v>
      </c>
      <c r="I117" s="14">
        <v>1E-3</v>
      </c>
      <c r="K117" s="45" t="str">
        <f>IFERROR(
IF(
$E117 &gt;= MAX(INDEX(summary!$G$116:$K$122,MATCH($C117,summary!$C$116:$C$122,0),)) - $F$4,
"High",
IF(
$E117 &lt;= MIN(INDEX(summary!$G$116:$K$122,MATCH($C117,summary!$C$116:$C$122,0),)) + $F$4,
"Low","")
),
IF(
1 - $E117 &lt;= MIN(INDEX(summary!$G$116:$K$122,MATCH($B117,summary!$B$116:$B$122,0),)) + $F$4,
"High",
IF(
1 - $E117 &gt;= MAX(INDEX(summary!$G$116:$K$122,MATCH($B117,summary!$B$116:$B$122,0),)) - $F$4,
"Low", "")
)
)</f>
        <v>High</v>
      </c>
      <c r="M117" s="21" t="str">
        <f>VLOOKUP($B117,
summary!$B:$AL,
MATCH($M$11, summary!$B$11:$AL$11, 0),
FALSE
)</f>
        <v>profile</v>
      </c>
    </row>
    <row r="118" spans="2:13" x14ac:dyDescent="0.2">
      <c r="B118" s="7" t="s">
        <v>160</v>
      </c>
      <c r="C118" s="44" t="s">
        <v>161</v>
      </c>
      <c r="D118" t="s">
        <v>247</v>
      </c>
      <c r="E118" s="12">
        <v>0.68156000000000005</v>
      </c>
      <c r="F118" s="14">
        <v>0.48781999999999998</v>
      </c>
      <c r="H118" s="12">
        <v>0.19374</v>
      </c>
      <c r="I118" s="14">
        <v>1E-3</v>
      </c>
      <c r="K118" s="45" t="str">
        <f>IFERROR(
IF(
$E118 &gt;= MAX(INDEX(summary!$G$116:$K$122,MATCH($C118,summary!$C$116:$C$122,0),)) - $F$4,
"High",
IF(
$E118 &lt;= MIN(INDEX(summary!$G$116:$K$122,MATCH($C118,summary!$C$116:$C$122,0),)) + $F$4,
"Low","")
),
IF(
1 - $E118 &lt;= MIN(INDEX(summary!$G$116:$K$122,MATCH($B118,summary!$B$116:$B$122,0),)) + $F$4,
"High",
IF(
1 - $E118 &gt;= MAX(INDEX(summary!$G$116:$K$122,MATCH($B118,summary!$B$116:$B$122,0),)) - $F$4,
"Low", "")
)
)</f>
        <v/>
      </c>
      <c r="M118" s="21" t="str">
        <f>VLOOKUP($B118,
summary!$B:$AL,
MATCH($M$11, summary!$B$11:$AL$11, 0),
FALSE
)</f>
        <v>profile</v>
      </c>
    </row>
    <row r="119" spans="2:13" x14ac:dyDescent="0.2">
      <c r="B119" s="7" t="s">
        <v>164</v>
      </c>
      <c r="C119" s="44" t="s">
        <v>165</v>
      </c>
      <c r="D119" t="s">
        <v>247</v>
      </c>
      <c r="E119" s="12">
        <v>0.58101000000000003</v>
      </c>
      <c r="F119" s="14">
        <v>0.39463999999999999</v>
      </c>
      <c r="H119" s="12">
        <v>0.18637000000000001</v>
      </c>
      <c r="I119" s="14">
        <v>1E-3</v>
      </c>
      <c r="K119" s="45" t="str">
        <f>IFERROR(
IF(
$E119 &gt;= MAX(INDEX(summary!$G$116:$K$122,MATCH($C119,summary!$C$116:$C$122,0),)) - $F$4,
"High",
IF(
$E119 &lt;= MIN(INDEX(summary!$G$116:$K$122,MATCH($C119,summary!$C$116:$C$122,0),)) + $F$4,
"Low","")
),
IF(
1 - $E119 &lt;= MIN(INDEX(summary!$G$116:$K$122,MATCH($B119,summary!$B$116:$B$122,0),)) + $F$4,
"High",
IF(
1 - $E119 &gt;= MAX(INDEX(summary!$G$116:$K$122,MATCH($B119,summary!$B$116:$B$122,0),)) - $F$4,
"Low", "")
)
)</f>
        <v>High</v>
      </c>
      <c r="M119" s="21" t="str">
        <f>VLOOKUP($B119,
summary!$B:$AL,
MATCH($M$11, summary!$B$11:$AL$11, 0),
FALSE
)</f>
        <v>profile</v>
      </c>
    </row>
    <row r="120" spans="2:13" x14ac:dyDescent="0.2">
      <c r="B120" s="7" t="s">
        <v>166</v>
      </c>
      <c r="C120" s="44" t="s">
        <v>167</v>
      </c>
      <c r="D120" t="s">
        <v>247</v>
      </c>
      <c r="E120" s="12">
        <v>0.37708999999999998</v>
      </c>
      <c r="F120" s="14">
        <v>0.23752000000000001</v>
      </c>
      <c r="H120" s="12">
        <v>0.13957</v>
      </c>
      <c r="I120" s="14">
        <v>1E-3</v>
      </c>
      <c r="K120" s="45" t="str">
        <f>IFERROR(
IF(
$E120 &gt;= MAX(INDEX(summary!$G$116:$K$122,MATCH($C120,summary!$C$116:$C$122,0),)) - $F$4,
"High",
IF(
$E120 &lt;= MIN(INDEX(summary!$G$116:$K$122,MATCH($C120,summary!$C$116:$C$122,0),)) + $F$4,
"Low","")
),
IF(
1 - $E120 &lt;= MIN(INDEX(summary!$G$116:$K$122,MATCH($B120,summary!$B$116:$B$122,0),)) + $F$4,
"High",
IF(
1 - $E120 &gt;= MAX(INDEX(summary!$G$116:$K$122,MATCH($B120,summary!$B$116:$B$122,0),)) - $F$4,
"Low", "")
)
)</f>
        <v/>
      </c>
      <c r="M120" s="21" t="str">
        <f>VLOOKUP($B120,
summary!$B:$AL,
MATCH($M$11, summary!$B$11:$AL$11, 0),
FALSE
)</f>
        <v>profile</v>
      </c>
    </row>
    <row r="121" spans="2:13" x14ac:dyDescent="0.2">
      <c r="B121" s="7" t="s">
        <v>162</v>
      </c>
      <c r="C121" s="44" t="s">
        <v>163</v>
      </c>
      <c r="D121" t="s">
        <v>247</v>
      </c>
      <c r="E121" s="12">
        <v>0.64803999999999995</v>
      </c>
      <c r="F121" s="14">
        <v>0.58831</v>
      </c>
      <c r="H121" s="12">
        <v>5.9729999999999998E-2</v>
      </c>
      <c r="I121" s="14">
        <v>4.2340000000000003E-2</v>
      </c>
      <c r="K121" s="45" t="str">
        <f>IFERROR(
IF(
$E121 &gt;= MAX(INDEX(summary!$G$116:$K$122,MATCH($C121,summary!$C$116:$C$122,0),)) - $F$4,
"High",
IF(
$E121 &lt;= MIN(INDEX(summary!$G$116:$K$122,MATCH($C121,summary!$C$116:$C$122,0),)) + $F$4,
"Low","")
),
IF(
1 - $E121 &lt;= MIN(INDEX(summary!$G$116:$K$122,MATCH($B121,summary!$B$116:$B$122,0),)) + $F$4,
"High",
IF(
1 - $E121 &gt;= MAX(INDEX(summary!$G$116:$K$122,MATCH($B121,summary!$B$116:$B$122,0),)) - $F$4,
"Low", "")
)
)</f>
        <v/>
      </c>
      <c r="M121" s="21" t="str">
        <f>VLOOKUP($B121,
summary!$B:$AL,
MATCH($M$11, summary!$B$11:$AL$11, 0),
FALSE
)</f>
        <v>profile</v>
      </c>
    </row>
    <row r="122" spans="2:13" x14ac:dyDescent="0.2">
      <c r="B122" s="22" t="s">
        <v>168</v>
      </c>
      <c r="C122" s="42" t="s">
        <v>169</v>
      </c>
      <c r="D122" t="s">
        <v>247</v>
      </c>
      <c r="E122" s="38">
        <v>0.31006</v>
      </c>
      <c r="F122" s="39">
        <v>0.27223000000000003</v>
      </c>
      <c r="H122" s="38">
        <v>3.7830000000000003E-2</v>
      </c>
      <c r="I122" s="39">
        <v>0.16730999999999999</v>
      </c>
      <c r="K122" s="45" t="str">
        <f>IFERROR(
IF(
$E122 &gt;= MAX(INDEX(summary!$G$116:$K$122,MATCH($C122,summary!$C$116:$C$122,0),)) - $F$4,
"High",
IF(
$E122 &lt;= MIN(INDEX(summary!$G$116:$K$122,MATCH($C122,summary!$C$116:$C$122,0),)) + $F$4,
"Low","")
),
IF(
1 - $E122 &lt;= MIN(INDEX(summary!$G$116:$K$122,MATCH($B122,summary!$B$116:$B$122,0),)) + $F$4,
"High",
IF(
1 - $E122 &gt;= MAX(INDEX(summary!$G$116:$K$122,MATCH($B122,summary!$B$116:$B$122,0),)) - $F$4,
"Low", "")
)
)</f>
        <v/>
      </c>
      <c r="M122" s="33" t="str">
        <f>VLOOKUP($B122,
summary!$B:$AL,
MATCH($M$11, summary!$B$11:$AL$11, 0),
FALSE
)</f>
        <v>profile</v>
      </c>
    </row>
    <row r="123" spans="2:13" x14ac:dyDescent="0.2"/>
    <row r="124" spans="2:13" x14ac:dyDescent="0.2"/>
    <row r="125" spans="2:13" x14ac:dyDescent="0.2">
      <c r="C125" s="31" t="s">
        <v>174</v>
      </c>
    </row>
    <row r="126" spans="2:13" x14ac:dyDescent="0.2">
      <c r="B126" s="6" t="s">
        <v>179</v>
      </c>
      <c r="C126" s="43" t="s">
        <v>180</v>
      </c>
      <c r="D126" t="s">
        <v>247</v>
      </c>
      <c r="E126" s="9">
        <v>0.54469000000000001</v>
      </c>
      <c r="F126" s="13">
        <v>0.45737</v>
      </c>
      <c r="H126" s="9">
        <v>8.7319999999999995E-2</v>
      </c>
      <c r="I126" s="13">
        <v>3.2799999999999999E-3</v>
      </c>
      <c r="K126" s="45" t="str">
        <f>IFERROR(
IF(
$E126 &gt;= MAX(INDEX(summary!$G$126:$K$131,MATCH($C126,summary!$C$126:$C$131,0),)) - $F$4,
"High",
IF(
$E126 &lt;= MIN(INDEX(summary!$G$126:$K$131,MATCH($C126,summary!$C$126:$C$131,0),)) + $F$4,
"Low","")
),
IF(
1 - $E126 &lt;= MIN(INDEX(summary!$G$126:$K$131,MATCH($B126,summary!$B$126:$B$131,0),)) + $F$4,
"High",
IF(
1 - $E126 &gt;= MAX(INDEX(summary!$G$126:$K$131,MATCH($B126,summary!$B$126:$B$131,0),)) - $F$4,
"Low", "")
)
)</f>
        <v/>
      </c>
      <c r="M126" s="20" t="str">
        <f>VLOOKUP($B126,
summary!$B:$AL,
MATCH($M$11, summary!$B$11:$AL$11, 0),
FALSE
)</f>
        <v>profile</v>
      </c>
    </row>
    <row r="127" spans="2:13" x14ac:dyDescent="0.2">
      <c r="B127" s="7" t="s">
        <v>185</v>
      </c>
      <c r="C127" s="44" t="s">
        <v>186</v>
      </c>
      <c r="D127" t="s">
        <v>247</v>
      </c>
      <c r="E127" s="12">
        <v>0.51117000000000001</v>
      </c>
      <c r="F127" s="14">
        <v>0.44518999999999997</v>
      </c>
      <c r="H127" s="12">
        <v>6.5979999999999997E-2</v>
      </c>
      <c r="I127" s="14">
        <v>2.6939999999999999E-2</v>
      </c>
      <c r="K127" s="45" t="str">
        <f>IFERROR(
IF(
$E127 &gt;= MAX(INDEX(summary!$G$126:$K$131,MATCH($C127,summary!$C$126:$C$131,0),)) - $F$4,
"High",
IF(
$E127 &lt;= MIN(INDEX(summary!$G$126:$K$131,MATCH($C127,summary!$C$126:$C$131,0),)) + $F$4,
"Low","")
),
IF(
1 - $E127 &lt;= MIN(INDEX(summary!$G$126:$K$131,MATCH($B127,summary!$B$126:$B$131,0),)) + $F$4,
"High",
IF(
1 - $E127 &gt;= MAX(INDEX(summary!$G$126:$K$131,MATCH($B127,summary!$B$126:$B$131,0),)) - $F$4,
"Low", "")
)
)</f>
        <v/>
      </c>
      <c r="M127" s="21" t="str">
        <f>VLOOKUP($B127,
summary!$B:$AL,
MATCH($M$11, summary!$B$11:$AL$11, 0),
FALSE
)</f>
        <v>profile</v>
      </c>
    </row>
    <row r="128" spans="2:13" x14ac:dyDescent="0.2">
      <c r="B128" s="7" t="s">
        <v>177</v>
      </c>
      <c r="C128" s="44" t="s">
        <v>178</v>
      </c>
      <c r="D128" t="s">
        <v>247</v>
      </c>
      <c r="E128" s="12">
        <v>0.46089000000000002</v>
      </c>
      <c r="F128" s="14">
        <v>0.47077000000000002</v>
      </c>
      <c r="H128" s="12">
        <v>-9.8799999999999999E-3</v>
      </c>
      <c r="I128" s="14">
        <v>0.77890000000000004</v>
      </c>
      <c r="K128" s="45" t="str">
        <f>IFERROR(
IF(
$E128 &gt;= MAX(INDEX(summary!$G$126:$K$131,MATCH($C128,summary!$C$126:$C$131,0),)) - $F$4,
"High",
IF(
$E128 &lt;= MIN(INDEX(summary!$G$126:$K$131,MATCH($C128,summary!$C$126:$C$131,0),)) + $F$4,
"Low","")
),
IF(
1 - $E128 &lt;= MIN(INDEX(summary!$G$126:$K$131,MATCH($B128,summary!$B$126:$B$131,0),)) + $F$4,
"High",
IF(
1 - $E128 &gt;= MAX(INDEX(summary!$G$126:$K$131,MATCH($B128,summary!$B$126:$B$131,0),)) - $F$4,
"Low", "")
)
)</f>
        <v/>
      </c>
      <c r="M128" s="21" t="str">
        <f>VLOOKUP($B128,
summary!$B:$AL,
MATCH($M$11, summary!$B$11:$AL$11, 0),
FALSE
)</f>
        <v>profile</v>
      </c>
    </row>
    <row r="129" spans="2:13" x14ac:dyDescent="0.2">
      <c r="B129" s="7" t="s">
        <v>175</v>
      </c>
      <c r="C129" s="44" t="s">
        <v>176</v>
      </c>
      <c r="D129" t="s">
        <v>247</v>
      </c>
      <c r="E129" s="12">
        <v>0.61173</v>
      </c>
      <c r="F129" s="14">
        <v>0.64373000000000002</v>
      </c>
      <c r="H129" s="12">
        <v>-3.2000000000000001E-2</v>
      </c>
      <c r="I129" s="14">
        <v>0.27983000000000002</v>
      </c>
      <c r="K129" s="45" t="str">
        <f>IFERROR(
IF(
$E129 &gt;= MAX(INDEX(summary!$G$126:$K$131,MATCH($C129,summary!$C$126:$C$131,0),)) - $F$4,
"High",
IF(
$E129 &lt;= MIN(INDEX(summary!$G$126:$K$131,MATCH($C129,summary!$C$126:$C$131,0),)) + $F$4,
"Low","")
),
IF(
1 - $E129 &lt;= MIN(INDEX(summary!$G$126:$K$131,MATCH($B129,summary!$B$126:$B$131,0),)) + $F$4,
"High",
IF(
1 - $E129 &gt;= MAX(INDEX(summary!$G$126:$K$131,MATCH($B129,summary!$B$126:$B$131,0),)) - $F$4,
"Low", "")
)
)</f>
        <v/>
      </c>
      <c r="M129" s="21" t="str">
        <f>VLOOKUP($B129,
summary!$B:$AL,
MATCH($M$11, summary!$B$11:$AL$11, 0),
FALSE
)</f>
        <v>profile</v>
      </c>
    </row>
    <row r="130" spans="2:13" x14ac:dyDescent="0.2">
      <c r="B130" s="7" t="s">
        <v>181</v>
      </c>
      <c r="C130" s="44" t="s">
        <v>182</v>
      </c>
      <c r="D130" t="s">
        <v>247</v>
      </c>
      <c r="E130" s="12">
        <v>0.30447000000000002</v>
      </c>
      <c r="F130" s="14">
        <v>0.38672000000000001</v>
      </c>
      <c r="H130" s="12">
        <v>-8.2250000000000004E-2</v>
      </c>
      <c r="I130" s="14">
        <v>4.2700000000000004E-3</v>
      </c>
      <c r="K130" s="45" t="str">
        <f>IFERROR(
IF(
$E130 &gt;= MAX(INDEX(summary!$G$126:$K$131,MATCH($C130,summary!$C$126:$C$131,0),)) - $F$4,
"High",
IF(
$E130 &lt;= MIN(INDEX(summary!$G$126:$K$131,MATCH($C130,summary!$C$126:$C$131,0),)) + $F$4,
"Low","")
),
IF(
1 - $E130 &lt;= MIN(INDEX(summary!$G$126:$K$131,MATCH($B130,summary!$B$126:$B$131,0),)) + $F$4,
"High",
IF(
1 - $E130 &gt;= MAX(INDEX(summary!$G$126:$K$131,MATCH($B130,summary!$B$126:$B$131,0),)) - $F$4,
"Low", "")
)
)</f>
        <v/>
      </c>
      <c r="M130" s="21" t="str">
        <f>VLOOKUP($B130,
summary!$B:$AL,
MATCH($M$11, summary!$B$11:$AL$11, 0),
FALSE
)</f>
        <v>profile</v>
      </c>
    </row>
    <row r="131" spans="2:13" x14ac:dyDescent="0.2">
      <c r="B131" s="22" t="s">
        <v>183</v>
      </c>
      <c r="C131" s="42" t="s">
        <v>184</v>
      </c>
      <c r="D131" t="s">
        <v>247</v>
      </c>
      <c r="E131" s="38">
        <v>0.43296000000000001</v>
      </c>
      <c r="F131" s="39">
        <v>0.60353000000000001</v>
      </c>
      <c r="H131" s="38">
        <v>-0.17057</v>
      </c>
      <c r="I131" s="39">
        <v>1E-3</v>
      </c>
      <c r="K131" s="45" t="str">
        <f>IFERROR(
IF(
$E131 &gt;= MAX(INDEX(summary!$G$126:$K$131,MATCH($C131,summary!$C$126:$C$131,0),)) - $F$4,
"High",
IF(
$E131 &lt;= MIN(INDEX(summary!$G$126:$K$131,MATCH($C131,summary!$C$126:$C$131,0),)) + $F$4,
"Low","")
),
IF(
1 - $E131 &lt;= MIN(INDEX(summary!$G$126:$K$131,MATCH($B131,summary!$B$126:$B$131,0),)) + $F$4,
"High",
IF(
1 - $E131 &gt;= MAX(INDEX(summary!$G$126:$K$131,MATCH($B131,summary!$B$126:$B$131,0),)) - $F$4,
"Low", "")
)
)</f>
        <v/>
      </c>
      <c r="M131" s="33" t="str">
        <f>VLOOKUP($B131,
summary!$B:$AL,
MATCH($M$11, summary!$B$11:$AL$11, 0),
FALSE
)</f>
        <v>profile</v>
      </c>
    </row>
    <row r="132" spans="2:13" x14ac:dyDescent="0.2"/>
    <row r="133" spans="2:13" x14ac:dyDescent="0.2"/>
    <row r="134" spans="2:13" x14ac:dyDescent="0.2">
      <c r="C134" s="31" t="s">
        <v>187</v>
      </c>
    </row>
    <row r="135" spans="2:13" x14ac:dyDescent="0.2">
      <c r="B135" s="6" t="s">
        <v>188</v>
      </c>
      <c r="C135" s="43" t="s">
        <v>189</v>
      </c>
      <c r="D135" t="s">
        <v>247</v>
      </c>
      <c r="E135" s="9">
        <v>0.79049999999999998</v>
      </c>
      <c r="F135" s="13">
        <v>0.61997999999999998</v>
      </c>
      <c r="H135" s="9">
        <v>0.17052</v>
      </c>
      <c r="I135" s="13">
        <v>1E-3</v>
      </c>
      <c r="K135" s="45" t="str">
        <f>IFERROR(
IF(
$E135 &gt;= MAX(INDEX(summary!$G$135:$K$140,MATCH($C135,summary!$C$135:$C$140,0),)) - $F$4,
"High",
IF(
$E135 &lt;= MIN(INDEX(summary!$G$135:$K$140,MATCH($C135,summary!$C$135:$C$140,0),)) + $F$4,
"Low","")
),
IF(
1 - $E135 &lt;= MIN(INDEX(summary!$G$135:$K$140,MATCH($B135,summary!$B$135:$B$140,0),)) + $F$4,
"High",
IF(
1 - $E135 &gt;= MAX(INDEX(summary!$G$135:$K$140,MATCH($B135,summary!$B$135:$B$140,0),)) - $F$4,
"Low", "")
)
)</f>
        <v/>
      </c>
      <c r="M135" s="20" t="str">
        <f>VLOOKUP($B135,
summary!$B:$AL,
MATCH($M$11, summary!$B$11:$AL$11, 0),
FALSE
)</f>
        <v>profile</v>
      </c>
    </row>
    <row r="136" spans="2:13" x14ac:dyDescent="0.2">
      <c r="B136" s="7" t="s">
        <v>192</v>
      </c>
      <c r="C136" s="44" t="s">
        <v>193</v>
      </c>
      <c r="D136" t="s">
        <v>247</v>
      </c>
      <c r="E136" s="12">
        <v>0.84636999999999996</v>
      </c>
      <c r="F136" s="14">
        <v>0.72228999999999999</v>
      </c>
      <c r="H136" s="12">
        <v>0.12408</v>
      </c>
      <c r="I136" s="14">
        <v>1E-3</v>
      </c>
      <c r="K136" s="45" t="str">
        <f>IFERROR(
IF(
$E136 &gt;= MAX(INDEX(summary!$G$135:$K$140,MATCH($C136,summary!$C$135:$C$140,0),)) - $F$4,
"High",
IF(
$E136 &lt;= MIN(INDEX(summary!$G$135:$K$140,MATCH($C136,summary!$C$135:$C$140,0),)) + $F$4,
"Low","")
),
IF(
1 - $E136 &lt;= MIN(INDEX(summary!$G$135:$K$140,MATCH($B136,summary!$B$135:$B$140,0),)) + $F$4,
"High",
IF(
1 - $E136 &gt;= MAX(INDEX(summary!$G$135:$K$140,MATCH($B136,summary!$B$135:$B$140,0),)) - $F$4,
"Low", "")
)
)</f>
        <v/>
      </c>
      <c r="M136" s="21" t="str">
        <f>VLOOKUP($B136,
summary!$B:$AL,
MATCH($M$11, summary!$B$11:$AL$11, 0),
FALSE
)</f>
        <v>profile</v>
      </c>
    </row>
    <row r="137" spans="2:13" x14ac:dyDescent="0.2">
      <c r="B137" s="7" t="s">
        <v>190</v>
      </c>
      <c r="C137" s="44" t="s">
        <v>191</v>
      </c>
      <c r="D137" t="s">
        <v>247</v>
      </c>
      <c r="E137" s="12">
        <v>0.70950000000000002</v>
      </c>
      <c r="F137" s="14">
        <v>0.61389000000000005</v>
      </c>
      <c r="H137" s="12">
        <v>9.5610000000000001E-2</v>
      </c>
      <c r="I137" s="14">
        <v>1E-3</v>
      </c>
      <c r="K137" s="45" t="str">
        <f>IFERROR(
IF(
$E137 &gt;= MAX(INDEX(summary!$G$135:$K$140,MATCH($C137,summary!$C$135:$C$140,0),)) - $F$4,
"High",
IF(
$E137 &lt;= MIN(INDEX(summary!$G$135:$K$140,MATCH($C137,summary!$C$135:$C$140,0),)) + $F$4,
"Low","")
),
IF(
1 - $E137 &lt;= MIN(INDEX(summary!$G$135:$K$140,MATCH($B137,summary!$B$135:$B$140,0),)) + $F$4,
"High",
IF(
1 - $E137 &gt;= MAX(INDEX(summary!$G$135:$K$140,MATCH($B137,summary!$B$135:$B$140,0),)) - $F$4,
"Low", "")
)
)</f>
        <v/>
      </c>
      <c r="M137" s="21" t="str">
        <f>VLOOKUP($B137,
summary!$B:$AL,
MATCH($M$11, summary!$B$11:$AL$11, 0),
FALSE
)</f>
        <v>profile</v>
      </c>
    </row>
    <row r="138" spans="2:13" x14ac:dyDescent="0.2">
      <c r="B138" s="7" t="s">
        <v>196</v>
      </c>
      <c r="C138" s="44" t="s">
        <v>197</v>
      </c>
      <c r="D138" t="s">
        <v>247</v>
      </c>
      <c r="E138" s="12">
        <v>0.68156000000000005</v>
      </c>
      <c r="F138" s="14">
        <v>0.61814999999999998</v>
      </c>
      <c r="H138" s="12">
        <v>6.3410000000000105E-2</v>
      </c>
      <c r="I138" s="14">
        <v>2.8459999999999999E-2</v>
      </c>
      <c r="K138" s="45" t="str">
        <f>IFERROR(
IF(
$E138 &gt;= MAX(INDEX(summary!$G$135:$K$140,MATCH($C138,summary!$C$135:$C$140,0),)) - $F$4,
"High",
IF(
$E138 &lt;= MIN(INDEX(summary!$G$135:$K$140,MATCH($C138,summary!$C$135:$C$140,0),)) + $F$4,
"Low","")
),
IF(
1 - $E138 &lt;= MIN(INDEX(summary!$G$135:$K$140,MATCH($B138,summary!$B$135:$B$140,0),)) + $F$4,
"High",
IF(
1 - $E138 &gt;= MAX(INDEX(summary!$G$135:$K$140,MATCH($B138,summary!$B$135:$B$140,0),)) - $F$4,
"Low", "")
)
)</f>
        <v/>
      </c>
      <c r="M138" s="21" t="str">
        <f>VLOOKUP($B138,
summary!$B:$AL,
MATCH($M$11, summary!$B$11:$AL$11, 0),
FALSE
)</f>
        <v>profile</v>
      </c>
    </row>
    <row r="139" spans="2:13" x14ac:dyDescent="0.2">
      <c r="B139" s="7" t="s">
        <v>198</v>
      </c>
      <c r="C139" s="44" t="s">
        <v>199</v>
      </c>
      <c r="D139" t="s">
        <v>247</v>
      </c>
      <c r="E139" s="12">
        <v>0.68435999999999997</v>
      </c>
      <c r="F139" s="14">
        <v>0.83799999999999997</v>
      </c>
      <c r="H139" s="12">
        <v>-0.15364</v>
      </c>
      <c r="I139" s="14">
        <v>1E-3</v>
      </c>
      <c r="K139" s="45" t="str">
        <f>IFERROR(
IF(
$E139 &gt;= MAX(INDEX(summary!$G$135:$K$140,MATCH($C139,summary!$C$135:$C$140,0),)) - $F$4,
"High",
IF(
$E139 &lt;= MIN(INDEX(summary!$G$135:$K$140,MATCH($C139,summary!$C$135:$C$140,0),)) + $F$4,
"Low","")
),
IF(
1 - $E139 &lt;= MIN(INDEX(summary!$G$135:$K$140,MATCH($B139,summary!$B$135:$B$140,0),)) + $F$4,
"High",
IF(
1 - $E139 &gt;= MAX(INDEX(summary!$G$135:$K$140,MATCH($B139,summary!$B$135:$B$140,0),)) - $F$4,
"Low", "")
)
)</f>
        <v>Low</v>
      </c>
      <c r="M139" s="21" t="str">
        <f>VLOOKUP($B139,
summary!$B:$AL,
MATCH($M$11, summary!$B$11:$AL$11, 0),
FALSE
)</f>
        <v>profile</v>
      </c>
    </row>
    <row r="140" spans="2:13" x14ac:dyDescent="0.2">
      <c r="B140" s="22" t="s">
        <v>194</v>
      </c>
      <c r="C140" s="42" t="s">
        <v>195</v>
      </c>
      <c r="D140" t="s">
        <v>247</v>
      </c>
      <c r="E140" s="38">
        <v>0.39665</v>
      </c>
      <c r="F140" s="39">
        <v>0.65651999999999999</v>
      </c>
      <c r="H140" s="38">
        <v>-0.25986999999999999</v>
      </c>
      <c r="I140" s="39">
        <v>1E-3</v>
      </c>
      <c r="K140" s="45" t="str">
        <f>IFERROR(
IF(
$E140 &gt;= MAX(INDEX(summary!$G$135:$K$140,MATCH($C140,summary!$C$135:$C$140,0),)) - $F$4,
"High",
IF(
$E140 &lt;= MIN(INDEX(summary!$G$135:$K$140,MATCH($C140,summary!$C$135:$C$140,0),)) + $F$4,
"Low","")
),
IF(
1 - $E140 &lt;= MIN(INDEX(summary!$G$135:$K$140,MATCH($B140,summary!$B$135:$B$140,0),)) + $F$4,
"High",
IF(
1 - $E140 &gt;= MAX(INDEX(summary!$G$135:$K$140,MATCH($B140,summary!$B$135:$B$140,0),)) - $F$4,
"Low", "")
)
)</f>
        <v>Low</v>
      </c>
      <c r="M140" s="33" t="str">
        <f>VLOOKUP($B140,
summary!$B:$AL,
MATCH($M$11, summary!$B$11:$AL$11, 0),
FALSE
)</f>
        <v>profile</v>
      </c>
    </row>
    <row r="141" spans="2:13" x14ac:dyDescent="0.2"/>
    <row r="142" spans="2:13" x14ac:dyDescent="0.2"/>
    <row r="143" spans="2:13" x14ac:dyDescent="0.2">
      <c r="C143" s="31" t="s">
        <v>200</v>
      </c>
    </row>
    <row r="144" spans="2:13" x14ac:dyDescent="0.2">
      <c r="B144" s="6" t="s">
        <v>207</v>
      </c>
      <c r="C144" s="43" t="s">
        <v>208</v>
      </c>
      <c r="D144" t="s">
        <v>247</v>
      </c>
      <c r="E144" s="9">
        <v>0.70669999999999999</v>
      </c>
      <c r="F144" s="13">
        <v>0.45493</v>
      </c>
      <c r="H144" s="9">
        <v>0.25176999999999999</v>
      </c>
      <c r="I144" s="13">
        <v>1E-3</v>
      </c>
      <c r="K144" s="45" t="str">
        <f>IFERROR(
IF(
$E144 &gt;= MAX(INDEX(summary!$G$144:$K$149,MATCH($C144,summary!$C$144:$C$149,0),)) - $F$4,
"High",
IF(
$E144 &lt;= MIN(INDEX(summary!$G$144:$K$149,MATCH($C144,summary!$C$144:$C$149,0),)) + $F$4,
"Low","")
),
IF(
1 - $E144 &lt;= MIN(INDEX(summary!$G$144:$K$149,MATCH($B144,summary!$B$144:$B$149,0),)) + $F$4,
"High",
IF(
1 - $E144 &gt;= MAX(INDEX(summary!$G$144:$K$149,MATCH($B144,summary!$B$144:$B$149,0),)) - $F$4,
"Low", "")
)
)</f>
        <v/>
      </c>
      <c r="M144" s="20" t="str">
        <f>VLOOKUP($B144,
summary!$B:$AL,
MATCH($M$11, summary!$B$11:$AL$11, 0),
FALSE
)</f>
        <v>profile</v>
      </c>
    </row>
    <row r="145" spans="2:13" x14ac:dyDescent="0.2">
      <c r="B145" s="7" t="s">
        <v>203</v>
      </c>
      <c r="C145" s="44" t="s">
        <v>204</v>
      </c>
      <c r="D145" t="s">
        <v>247</v>
      </c>
      <c r="E145" s="12">
        <v>0.43296000000000001</v>
      </c>
      <c r="F145" s="14">
        <v>0.50305</v>
      </c>
      <c r="H145" s="12">
        <v>-7.009E-2</v>
      </c>
      <c r="I145" s="14">
        <v>1.9019999999999999E-2</v>
      </c>
      <c r="K145" s="45" t="str">
        <f>IFERROR(
IF(
$E145 &gt;= MAX(INDEX(summary!$G$144:$K$149,MATCH($C145,summary!$C$144:$C$149,0),)) - $F$4,
"High",
IF(
$E145 &lt;= MIN(INDEX(summary!$G$144:$K$149,MATCH($C145,summary!$C$144:$C$149,0),)) + $F$4,
"Low","")
),
IF(
1 - $E145 &lt;= MIN(INDEX(summary!$G$144:$K$149,MATCH($B145,summary!$B$144:$B$149,0),)) + $F$4,
"High",
IF(
1 - $E145 &gt;= MAX(INDEX(summary!$G$144:$K$149,MATCH($B145,summary!$B$144:$B$149,0),)) - $F$4,
"Low", "")
)
)</f>
        <v/>
      </c>
      <c r="M145" s="21" t="str">
        <f>VLOOKUP($B145,
summary!$B:$AL,
MATCH($M$11, summary!$B$11:$AL$11, 0),
FALSE
)</f>
        <v>profile</v>
      </c>
    </row>
    <row r="146" spans="2:13" x14ac:dyDescent="0.2">
      <c r="B146" s="7" t="s">
        <v>211</v>
      </c>
      <c r="C146" s="44" t="s">
        <v>212</v>
      </c>
      <c r="D146" t="s">
        <v>247</v>
      </c>
      <c r="E146" s="12">
        <v>0.35754000000000002</v>
      </c>
      <c r="F146" s="14">
        <v>0.47138000000000002</v>
      </c>
      <c r="H146" s="12">
        <v>-0.11384</v>
      </c>
      <c r="I146" s="14">
        <v>1E-3</v>
      </c>
      <c r="K146" s="45" t="str">
        <f>IFERROR(
IF(
$E146 &gt;= MAX(INDEX(summary!$G$144:$K$149,MATCH($C146,summary!$C$144:$C$149,0),)) - $F$4,
"High",
IF(
$E146 &lt;= MIN(INDEX(summary!$G$144:$K$149,MATCH($C146,summary!$C$144:$C$149,0),)) + $F$4,
"Low","")
),
IF(
1 - $E146 &lt;= MIN(INDEX(summary!$G$144:$K$149,MATCH($B146,summary!$B$144:$B$149,0),)) + $F$4,
"High",
IF(
1 - $E146 &gt;= MAX(INDEX(summary!$G$144:$K$149,MATCH($B146,summary!$B$144:$B$149,0),)) - $F$4,
"Low", "")
)
)</f>
        <v/>
      </c>
      <c r="M146" s="21" t="str">
        <f>VLOOKUP($B146,
summary!$B:$AL,
MATCH($M$11, summary!$B$11:$AL$11, 0),
FALSE
)</f>
        <v>profile</v>
      </c>
    </row>
    <row r="147" spans="2:13" x14ac:dyDescent="0.2">
      <c r="B147" s="7" t="s">
        <v>209</v>
      </c>
      <c r="C147" s="44" t="s">
        <v>210</v>
      </c>
      <c r="D147" t="s">
        <v>247</v>
      </c>
      <c r="E147" s="12">
        <v>0.44972000000000001</v>
      </c>
      <c r="F147" s="14">
        <v>0.56820999999999999</v>
      </c>
      <c r="H147" s="12">
        <v>-0.11849</v>
      </c>
      <c r="I147" s="14">
        <v>1E-3</v>
      </c>
      <c r="K147" s="45" t="str">
        <f>IFERROR(
IF(
$E147 &gt;= MAX(INDEX(summary!$G$144:$K$149,MATCH($C147,summary!$C$144:$C$149,0),)) - $F$4,
"High",
IF(
$E147 &lt;= MIN(INDEX(summary!$G$144:$K$149,MATCH($C147,summary!$C$144:$C$149,0),)) + $F$4,
"Low","")
),
IF(
1 - $E147 &lt;= MIN(INDEX(summary!$G$144:$K$149,MATCH($B147,summary!$B$144:$B$149,0),)) + $F$4,
"High",
IF(
1 - $E147 &gt;= MAX(INDEX(summary!$G$144:$K$149,MATCH($B147,summary!$B$144:$B$149,0),)) - $F$4,
"Low", "")
)
)</f>
        <v>Low</v>
      </c>
      <c r="M147" s="21" t="str">
        <f>VLOOKUP($B147,
summary!$B:$AL,
MATCH($M$11, summary!$B$11:$AL$11, 0),
FALSE
)</f>
        <v>profile</v>
      </c>
    </row>
    <row r="148" spans="2:13" x14ac:dyDescent="0.2">
      <c r="B148" s="7" t="s">
        <v>201</v>
      </c>
      <c r="C148" s="44" t="s">
        <v>202</v>
      </c>
      <c r="D148" t="s">
        <v>247</v>
      </c>
      <c r="E148" s="12">
        <v>0.39665</v>
      </c>
      <c r="F148" s="14">
        <v>0.63641999999999999</v>
      </c>
      <c r="H148" s="12">
        <v>-0.23977000000000001</v>
      </c>
      <c r="I148" s="14">
        <v>1E-3</v>
      </c>
      <c r="K148" s="45" t="str">
        <f>IFERROR(
IF(
$E148 &gt;= MAX(INDEX(summary!$G$144:$K$149,MATCH($C148,summary!$C$144:$C$149,0),)) - $F$4,
"High",
IF(
$E148 &lt;= MIN(INDEX(summary!$G$144:$K$149,MATCH($C148,summary!$C$144:$C$149,0),)) + $F$4,
"Low","")
),
IF(
1 - $E148 &lt;= MIN(INDEX(summary!$G$144:$K$149,MATCH($B148,summary!$B$144:$B$149,0),)) + $F$4,
"High",
IF(
1 - $E148 &gt;= MAX(INDEX(summary!$G$144:$K$149,MATCH($B148,summary!$B$144:$B$149,0),)) - $F$4,
"Low", "")
)
)</f>
        <v>Low</v>
      </c>
      <c r="M148" s="21" t="str">
        <f>VLOOKUP($B148,
summary!$B:$AL,
MATCH($M$11, summary!$B$11:$AL$11, 0),
FALSE
)</f>
        <v>profile</v>
      </c>
    </row>
    <row r="149" spans="2:13" x14ac:dyDescent="0.2">
      <c r="B149" s="22" t="s">
        <v>205</v>
      </c>
      <c r="C149" s="42" t="s">
        <v>206</v>
      </c>
      <c r="D149" t="s">
        <v>247</v>
      </c>
      <c r="E149" s="38">
        <v>0.14246</v>
      </c>
      <c r="F149" s="39">
        <v>0.38916000000000001</v>
      </c>
      <c r="H149" s="38">
        <v>-0.2467</v>
      </c>
      <c r="I149" s="39">
        <v>1E-3</v>
      </c>
      <c r="K149" s="45" t="str">
        <f>IFERROR(
IF(
$E149 &gt;= MAX(INDEX(summary!$G$144:$K$149,MATCH($C149,summary!$C$144:$C$149,0),)) - $F$4,
"High",
IF(
$E149 &lt;= MIN(INDEX(summary!$G$144:$K$149,MATCH($C149,summary!$C$144:$C$149,0),)) + $F$4,
"Low","")
),
IF(
1 - $E149 &lt;= MIN(INDEX(summary!$G$144:$K$149,MATCH($B149,summary!$B$144:$B$149,0),)) + $F$4,
"High",
IF(
1 - $E149 &gt;= MAX(INDEX(summary!$G$144:$K$149,MATCH($B149,summary!$B$144:$B$149,0),)) - $F$4,
"Low", "")
)
)</f>
        <v/>
      </c>
      <c r="M149" s="33" t="str">
        <f>VLOOKUP($B149,
summary!$B:$AL,
MATCH($M$11, summary!$B$11:$AL$11, 0),
FALSE
)</f>
        <v>profile</v>
      </c>
    </row>
    <row r="150" spans="2:13" x14ac:dyDescent="0.2"/>
    <row r="151" spans="2:13" x14ac:dyDescent="0.2"/>
    <row r="152" spans="2:13" x14ac:dyDescent="0.2">
      <c r="C152" s="31" t="s">
        <v>213</v>
      </c>
    </row>
    <row r="153" spans="2:13" x14ac:dyDescent="0.2">
      <c r="B153" s="6" t="s">
        <v>218</v>
      </c>
      <c r="C153" s="43" t="s">
        <v>219</v>
      </c>
      <c r="D153" t="s">
        <v>247</v>
      </c>
      <c r="E153" s="9">
        <v>0.37151000000000001</v>
      </c>
      <c r="F153" s="13">
        <v>0.25944</v>
      </c>
      <c r="H153" s="9">
        <v>0.11207</v>
      </c>
      <c r="I153" s="13">
        <v>1E-3</v>
      </c>
      <c r="K153" s="45" t="str">
        <f>IFERROR(
IF(
$E153 &gt;= MAX(INDEX(summary!$G$153:$K$159,MATCH($C153,summary!$C$153:$C$159,0),)) - $F$4,
"High",
IF(
$E153 &lt;= MIN(INDEX(summary!$G$153:$K$159,MATCH($C153,summary!$C$153:$C$159,0),)) + $F$4,
"Low","")
),
IF(
1 - $E153 &lt;= MIN(INDEX(summary!$G$153:$K$159,MATCH($B153,summary!$B$153:$B$159,0),)) + $F$4,
"High",
IF(
1 - $E153 &gt;= MAX(INDEX(summary!$G$153:$K$159,MATCH($B153,summary!$B$153:$B$159,0),)) - $F$4,
"Low", "")
)
)</f>
        <v>High</v>
      </c>
      <c r="M153" s="20" t="str">
        <f>VLOOKUP($B153,
summary!$B:$AL,
MATCH($M$11, summary!$B$11:$AL$11, 0),
FALSE
)</f>
        <v>profile</v>
      </c>
    </row>
    <row r="154" spans="2:13" x14ac:dyDescent="0.2">
      <c r="B154" s="7" t="s">
        <v>216</v>
      </c>
      <c r="C154" s="44" t="s">
        <v>217</v>
      </c>
      <c r="D154" t="s">
        <v>247</v>
      </c>
      <c r="E154" s="12">
        <v>0.45251000000000002</v>
      </c>
      <c r="F154" s="14">
        <v>0.42082999999999998</v>
      </c>
      <c r="H154" s="12">
        <v>3.168E-2</v>
      </c>
      <c r="I154" s="14">
        <v>0.29862</v>
      </c>
      <c r="K154" s="45" t="str">
        <f>IFERROR(
IF(
$E154 &gt;= MAX(INDEX(summary!$G$153:$K$159,MATCH($C154,summary!$C$153:$C$159,0),)) - $F$4,
"High",
IF(
$E154 &lt;= MIN(INDEX(summary!$G$153:$K$159,MATCH($C154,summary!$C$153:$C$159,0),)) + $F$4,
"Low","")
),
IF(
1 - $E154 &lt;= MIN(INDEX(summary!$G$153:$K$159,MATCH($B154,summary!$B$153:$B$159,0),)) + $F$4,
"High",
IF(
1 - $E154 &gt;= MAX(INDEX(summary!$G$153:$K$159,MATCH($B154,summary!$B$153:$B$159,0),)) - $F$4,
"Low", "")
)
)</f>
        <v>High</v>
      </c>
      <c r="M154" s="21" t="str">
        <f>VLOOKUP($B154,
summary!$B:$AL,
MATCH($M$11, summary!$B$11:$AL$11, 0),
FALSE
)</f>
        <v>profile</v>
      </c>
    </row>
    <row r="155" spans="2:13" x14ac:dyDescent="0.2">
      <c r="B155" s="7" t="s">
        <v>224</v>
      </c>
      <c r="C155" s="44" t="s">
        <v>225</v>
      </c>
      <c r="D155" t="s">
        <v>247</v>
      </c>
      <c r="E155" s="12">
        <v>0.72626000000000002</v>
      </c>
      <c r="F155" s="14">
        <v>0.74117</v>
      </c>
      <c r="H155" s="12">
        <v>-1.491E-2</v>
      </c>
      <c r="I155" s="14">
        <v>0.60626999999999998</v>
      </c>
      <c r="K155" s="45" t="str">
        <f>IFERROR(
IF(
$E155 &gt;= MAX(INDEX(summary!$G$153:$K$159,MATCH($C155,summary!$C$153:$C$159,0),)) - $F$4,
"High",
IF(
$E155 &lt;= MIN(INDEX(summary!$G$153:$K$159,MATCH($C155,summary!$C$153:$C$159,0),)) + $F$4,
"Low","")
),
IF(
1 - $E155 &lt;= MIN(INDEX(summary!$G$153:$K$159,MATCH($B155,summary!$B$153:$B$159,0),)) + $F$4,
"High",
IF(
1 - $E155 &gt;= MAX(INDEX(summary!$G$153:$K$159,MATCH($B155,summary!$B$153:$B$159,0),)) - $F$4,
"Low", "")
)
)</f>
        <v/>
      </c>
      <c r="M155" s="21" t="str">
        <f>VLOOKUP($B155,
summary!$B:$AL,
MATCH($M$11, summary!$B$11:$AL$11, 0),
FALSE
)</f>
        <v>profile</v>
      </c>
    </row>
    <row r="156" spans="2:13" x14ac:dyDescent="0.2">
      <c r="B156" s="7" t="s">
        <v>222</v>
      </c>
      <c r="C156" s="44" t="s">
        <v>223</v>
      </c>
      <c r="D156" t="s">
        <v>247</v>
      </c>
      <c r="E156" s="12">
        <v>8.3799999999999999E-2</v>
      </c>
      <c r="F156" s="14">
        <v>0.11815000000000001</v>
      </c>
      <c r="H156" s="12">
        <v>-3.4349999999999999E-2</v>
      </c>
      <c r="I156" s="14">
        <v>7.5920000000000001E-2</v>
      </c>
      <c r="K156" s="45" t="str">
        <f>IFERROR(
IF(
$E156 &gt;= MAX(INDEX(summary!$G$153:$K$159,MATCH($C156,summary!$C$153:$C$159,0),)) - $F$4,
"High",
IF(
$E156 &lt;= MIN(INDEX(summary!$G$153:$K$159,MATCH($C156,summary!$C$153:$C$159,0),)) + $F$4,
"Low","")
),
IF(
1 - $E156 &lt;= MIN(INDEX(summary!$G$153:$K$159,MATCH($B156,summary!$B$153:$B$159,0),)) + $F$4,
"High",
IF(
1 - $E156 &gt;= MAX(INDEX(summary!$G$153:$K$159,MATCH($B156,summary!$B$153:$B$159,0),)) - $F$4,
"Low", "")
)
)</f>
        <v/>
      </c>
      <c r="M156" s="21" t="str">
        <f>VLOOKUP($B156,
summary!$B:$AL,
MATCH($M$11, summary!$B$11:$AL$11, 0),
FALSE
)</f>
        <v>profile</v>
      </c>
    </row>
    <row r="157" spans="2:13" x14ac:dyDescent="0.2">
      <c r="B157" s="7" t="s">
        <v>220</v>
      </c>
      <c r="C157" s="44" t="s">
        <v>221</v>
      </c>
      <c r="D157" t="s">
        <v>247</v>
      </c>
      <c r="E157" s="12">
        <v>0.49162</v>
      </c>
      <c r="F157" s="14">
        <v>0.57613000000000003</v>
      </c>
      <c r="H157" s="12">
        <v>-8.4510000000000002E-2</v>
      </c>
      <c r="I157" s="14">
        <v>4.2300000000000003E-3</v>
      </c>
      <c r="K157" s="45" t="str">
        <f>IFERROR(
IF(
$E157 &gt;= MAX(INDEX(summary!$G$153:$K$159,MATCH($C157,summary!$C$153:$C$159,0),)) - $F$4,
"High",
IF(
$E157 &lt;= MIN(INDEX(summary!$G$153:$K$159,MATCH($C157,summary!$C$153:$C$159,0),)) + $F$4,
"Low","")
),
IF(
1 - $E157 &lt;= MIN(INDEX(summary!$G$153:$K$159,MATCH($B157,summary!$B$153:$B$159,0),)) + $F$4,
"High",
IF(
1 - $E157 &gt;= MAX(INDEX(summary!$G$153:$K$159,MATCH($B157,summary!$B$153:$B$159,0),)) - $F$4,
"Low", "")
)
)</f>
        <v/>
      </c>
      <c r="M157" s="21" t="str">
        <f>VLOOKUP($B157,
summary!$B:$AL,
MATCH($M$11, summary!$B$11:$AL$11, 0),
FALSE
)</f>
        <v>profile</v>
      </c>
    </row>
    <row r="158" spans="2:13" x14ac:dyDescent="0.2">
      <c r="B158" s="7" t="s">
        <v>226</v>
      </c>
      <c r="C158" s="44" t="s">
        <v>227</v>
      </c>
      <c r="D158" t="s">
        <v>247</v>
      </c>
      <c r="E158" s="12">
        <v>0.28771000000000002</v>
      </c>
      <c r="F158" s="14">
        <v>0.37453999999999998</v>
      </c>
      <c r="H158" s="12">
        <v>-8.6830000000000004E-2</v>
      </c>
      <c r="I158" s="14">
        <v>2.3500000000000001E-3</v>
      </c>
      <c r="K158" s="45" t="str">
        <f>IFERROR(
IF(
$E158 &gt;= MAX(INDEX(summary!$G$153:$K$159,MATCH($C158,summary!$C$153:$C$159,0),)) - $F$4,
"High",
IF(
$E158 &lt;= MIN(INDEX(summary!$G$153:$K$159,MATCH($C158,summary!$C$153:$C$159,0),)) + $F$4,
"Low","")
),
IF(
1 - $E158 &lt;= MIN(INDEX(summary!$G$153:$K$159,MATCH($B158,summary!$B$153:$B$159,0),)) + $F$4,
"High",
IF(
1 - $E158 &gt;= MAX(INDEX(summary!$G$153:$K$159,MATCH($B158,summary!$B$153:$B$159,0),)) - $F$4,
"Low", "")
)
)</f>
        <v/>
      </c>
      <c r="M158" s="21" t="str">
        <f>VLOOKUP($B158,
summary!$B:$AL,
MATCH($M$11, summary!$B$11:$AL$11, 0),
FALSE
)</f>
        <v>profile</v>
      </c>
    </row>
    <row r="159" spans="2:13" x14ac:dyDescent="0.2">
      <c r="B159" s="22" t="s">
        <v>214</v>
      </c>
      <c r="C159" s="42" t="s">
        <v>215</v>
      </c>
      <c r="D159" t="s">
        <v>247</v>
      </c>
      <c r="E159" s="38">
        <v>0.17598</v>
      </c>
      <c r="F159" s="39">
        <v>0.31973000000000001</v>
      </c>
      <c r="H159" s="38">
        <v>-0.14374999999999999</v>
      </c>
      <c r="I159" s="39">
        <v>1E-3</v>
      </c>
      <c r="K159" s="45" t="str">
        <f>IFERROR(
IF(
$E159 &gt;= MAX(INDEX(summary!$G$153:$K$159,MATCH($C159,summary!$C$153:$C$159,0),)) - $F$4,
"High",
IF(
$E159 &lt;= MIN(INDEX(summary!$G$153:$K$159,MATCH($C159,summary!$C$153:$C$159,0),)) + $F$4,
"Low","")
),
IF(
1 - $E159 &lt;= MIN(INDEX(summary!$G$153:$K$159,MATCH($B159,summary!$B$153:$B$159,0),)) + $F$4,
"High",
IF(
1 - $E159 &gt;= MAX(INDEX(summary!$G$153:$K$159,MATCH($B159,summary!$B$153:$B$159,0),)) - $F$4,
"Low", "")
)
)</f>
        <v>Low</v>
      </c>
      <c r="M159" s="33" t="str">
        <f>VLOOKUP($B159,
summary!$B:$AL,
MATCH($M$11, summary!$B$11:$AL$11, 0),
FALSE
)</f>
        <v>profile</v>
      </c>
    </row>
    <row r="160" spans="2:13" x14ac:dyDescent="0.2"/>
  </sheetData>
  <conditionalFormatting sqref="C15:I26">
    <cfRule type="expression" dxfId="167" priority="252">
      <formula>OR(
AND(
$F$8 = 1, $F$7 = 1, $M15 = "polar", $H15 &gt;= $F$2 * 1
),
AND(
$F$8 = 1, $F$7 = 1, $M15 = "profile", $H15 &gt;= $F$3 * 1
),
AND(
$F$8 = 1, $F$7 = 2, $I15 &lt;= $F$5, $H15 &gt; 0
)
            )</formula>
    </cfRule>
    <cfRule type="expression" dxfId="166" priority="253">
      <formula>OR(
AND(
$F$8 = 0, $F$7 = 1, $M15 = "polar", $H15 &gt;= $F$2 * 1
),
AND(
$F$8 = 0, $F$7 = 1, $M15 = "profile", $H15 &gt;= $F$3 * 1
),
AND(
$F$8 = 0, $F$7 = 2, $I15 &lt;= $F$5, $H15 &gt; 0
)
            )</formula>
    </cfRule>
    <cfRule type="expression" dxfId="165" priority="254">
      <formula>OR(
AND(
$F$8 = 1, $F$7 = 1, $M15 = "polar", $H15 &lt;= $F$2 * -1
),
AND(
$F$8 = 1, $F$7 = 1, $M15 = "profile", $H15 &lt;= $F$3 * -1
),
AND(
$F$8 = 1, $F$7 = 2, $I15 &lt;= $F$5, $H15 &lt; 0
)
            )</formula>
    </cfRule>
    <cfRule type="expression" dxfId="164" priority="255">
      <formula>OR(
AND(
$F$8 = 0, $F$7 = 1, $M15 = "polar", $H15 &lt;= $F$2 * -1
),
AND(
$F$8 = 0, $F$7 = 1, $M15 = "profile", $H15 &lt;= $F$3 * -1
),
AND(
$F$8 = 0, $F$7 = 2, $I15 &lt;= $F$5, $H15 &lt; 0
)
            )</formula>
    </cfRule>
  </conditionalFormatting>
  <conditionalFormatting sqref="C30:I39">
    <cfRule type="expression" dxfId="163" priority="256">
      <formula>OR(
AND(
$F$8 = 1, $F$7 = 1, $M30 = "polar", $H30 &gt;= $F$2 * 1
),
AND(
$F$8 = 1, $F$7 = 1, $M30 = "profile", $H30 &gt;= $F$3 * 1
),
AND(
$F$8 = 1, $F$7 = 2, $I30 &lt;= $F$5, $H30 &gt; 0
)
            )</formula>
    </cfRule>
    <cfRule type="expression" dxfId="162" priority="257">
      <formula>OR(
AND(
$F$8 = 0, $F$7 = 1, $M30 = "polar", $H30 &gt;= $F$2 * 1
),
AND(
$F$8 = 0, $F$7 = 1, $M30 = "profile", $H30 &gt;= $F$3 * 1
),
AND(
$F$8 = 0, $F$7 = 2, $I30 &lt;= $F$5, $H30 &gt; 0
)
            )</formula>
    </cfRule>
    <cfRule type="expression" dxfId="161" priority="258">
      <formula>OR(
AND(
$F$8 = 1, $F$7 = 1, $M30 = "polar", $H30 &lt;= $F$2 * -1
),
AND(
$F$8 = 1, $F$7 = 1, $M30 = "profile", $H30 &lt;= $F$3 * -1
),
AND(
$F$8 = 1, $F$7 = 2, $I30 &lt;= $F$5, $H30 &lt; 0
)
            )</formula>
    </cfRule>
    <cfRule type="expression" dxfId="160" priority="259">
      <formula>OR(
AND(
$F$8 = 0, $F$7 = 1, $M30 = "polar", $H30 &lt;= $F$2 * -1
),
AND(
$F$8 = 0, $F$7 = 1, $M30 = "profile", $H30 &lt;= $F$3 * -1
),
AND(
$F$8 = 0, $F$7 = 2, $I30 &lt;= $F$5, $H30 &lt; 0
)
            )</formula>
    </cfRule>
  </conditionalFormatting>
  <conditionalFormatting sqref="C43:I52">
    <cfRule type="expression" dxfId="159" priority="260">
      <formula>OR(
AND(
$F$8 = 1, $F$7 = 1, $M43 = "polar", $H43 &gt;= $F$2 * 1
),
AND(
$F$8 = 1, $F$7 = 1, $M43 = "profile", $H43 &gt;= $F$3 * 1
),
AND(
$F$8 = 1, $F$7 = 2, $I43 &lt;= $F$5, $H43 &gt; 0
)
            )</formula>
    </cfRule>
    <cfRule type="expression" dxfId="158" priority="261">
      <formula>OR(
AND(
$F$8 = 0, $F$7 = 1, $M43 = "polar", $H43 &gt;= $F$2 * 1
),
AND(
$F$8 = 0, $F$7 = 1, $M43 = "profile", $H43 &gt;= $F$3 * 1
),
AND(
$F$8 = 0, $F$7 = 2, $I43 &lt;= $F$5, $H43 &gt; 0
)
            )</formula>
    </cfRule>
    <cfRule type="expression" dxfId="157" priority="262">
      <formula>OR(
AND(
$F$8 = 1, $F$7 = 1, $M43 = "polar", $H43 &lt;= $F$2 * -1
),
AND(
$F$8 = 1, $F$7 = 1, $M43 = "profile", $H43 &lt;= $F$3 * -1
),
AND(
$F$8 = 1, $F$7 = 2, $I43 &lt;= $F$5, $H43 &lt; 0
)
            )</formula>
    </cfRule>
    <cfRule type="expression" dxfId="156" priority="263">
      <formula>OR(
AND(
$F$8 = 0, $F$7 = 1, $M43 = "polar", $H43 &lt;= $F$2 * -1
),
AND(
$F$8 = 0, $F$7 = 1, $M43 = "profile", $H43 &lt;= $F$3 * -1
),
AND(
$F$8 = 0, $F$7 = 2, $I43 &lt;= $F$5, $H43 &lt; 0
)
            )</formula>
    </cfRule>
  </conditionalFormatting>
  <conditionalFormatting sqref="C56:I63">
    <cfRule type="expression" dxfId="155" priority="264">
      <formula>OR(
AND(
$F$8 = 1, $F$7 = 1, $M56 = "polar", $H56 &gt;= $F$2 * 1
),
AND(
$F$8 = 1, $F$7 = 1, $M56 = "profile", $H56 &gt;= $F$3 * 1
),
AND(
$F$8 = 1, $F$7 = 2, $I56 &lt;= $F$5, $H56 &gt; 0
)
            )</formula>
    </cfRule>
    <cfRule type="expression" dxfId="154" priority="265">
      <formula>OR(
AND(
$F$8 = 0, $F$7 = 1, $M56 = "polar", $H56 &gt;= $F$2 * 1
),
AND(
$F$8 = 0, $F$7 = 1, $M56 = "profile", $H56 &gt;= $F$3 * 1
),
AND(
$F$8 = 0, $F$7 = 2, $I56 &lt;= $F$5, $H56 &gt; 0
)
            )</formula>
    </cfRule>
    <cfRule type="expression" dxfId="153" priority="266">
      <formula>OR(
AND(
$F$8 = 1, $F$7 = 1, $M56 = "polar", $H56 &lt;= $F$2 * -1
),
AND(
$F$8 = 1, $F$7 = 1, $M56 = "profile", $H56 &lt;= $F$3 * -1
),
AND(
$F$8 = 1, $F$7 = 2, $I56 &lt;= $F$5, $H56 &lt; 0
)
            )</formula>
    </cfRule>
    <cfRule type="expression" dxfId="152" priority="267">
      <formula>OR(
AND(
$F$8 = 0, $F$7 = 1, $M56 = "polar", $H56 &lt;= $F$2 * -1
),
AND(
$F$8 = 0, $F$7 = 1, $M56 = "profile", $H56 &lt;= $F$3 * -1
),
AND(
$F$8 = 0, $F$7 = 2, $I56 &lt;= $F$5, $H56 &lt; 0
)
            )</formula>
    </cfRule>
  </conditionalFormatting>
  <conditionalFormatting sqref="C67:I73">
    <cfRule type="expression" dxfId="151" priority="268">
      <formula>OR(
AND(
$F$8 = 1, $F$7 = 1, $M67 = "polar", $H67 &gt;= $F$2 * 1
),
AND(
$F$8 = 1, $F$7 = 1, $M67 = "profile", $H67 &gt;= $F$3 * 1
),
AND(
$F$8 = 1, $F$7 = 2, $I67 &lt;= $F$5, $H67 &gt; 0
)
            )</formula>
    </cfRule>
    <cfRule type="expression" dxfId="150" priority="269">
      <formula>OR(
AND(
$F$8 = 0, $F$7 = 1, $M67 = "polar", $H67 &gt;= $F$2 * 1
),
AND(
$F$8 = 0, $F$7 = 1, $M67 = "profile", $H67 &gt;= $F$3 * 1
),
AND(
$F$8 = 0, $F$7 = 2, $I67 &lt;= $F$5, $H67 &gt; 0
)
            )</formula>
    </cfRule>
    <cfRule type="expression" dxfId="149" priority="270">
      <formula>OR(
AND(
$F$8 = 1, $F$7 = 1, $M67 = "polar", $H67 &lt;= $F$2 * -1
),
AND(
$F$8 = 1, $F$7 = 1, $M67 = "profile", $H67 &lt;= $F$3 * -1
),
AND(
$F$8 = 1, $F$7 = 2, $I67 &lt;= $F$5, $H67 &lt; 0
)
            )</formula>
    </cfRule>
    <cfRule type="expression" dxfId="148" priority="271">
      <formula>OR(
AND(
$F$8 = 0, $F$7 = 1, $M67 = "polar", $H67 &lt;= $F$2 * -1
),
AND(
$F$8 = 0, $F$7 = 1, $M67 = "profile", $H67 &lt;= $F$3 * -1
),
AND(
$F$8 = 0, $F$7 = 2, $I67 &lt;= $F$5, $H67 &lt; 0
)
            )</formula>
    </cfRule>
  </conditionalFormatting>
  <conditionalFormatting sqref="C77:I80">
    <cfRule type="expression" dxfId="147" priority="272">
      <formula>OR(
AND(
$F$8 = 1, $F$7 = 1, $M77 = "polar", $H77 &gt;= $F$2 * 1
),
AND(
$F$8 = 1, $F$7 = 1, $M77 = "profile", $H77 &gt;= $F$3 * 1
),
AND(
$F$8 = 1, $F$7 = 2, $I77 &lt;= $F$5, $H77 &gt; 0
)
            )</formula>
    </cfRule>
    <cfRule type="expression" dxfId="146" priority="273">
      <formula>OR(
AND(
$F$8 = 0, $F$7 = 1, $M77 = "polar", $H77 &gt;= $F$2 * 1
),
AND(
$F$8 = 0, $F$7 = 1, $M77 = "profile", $H77 &gt;= $F$3 * 1
),
AND(
$F$8 = 0, $F$7 = 2, $I77 &lt;= $F$5, $H77 &gt; 0
)
            )</formula>
    </cfRule>
    <cfRule type="expression" dxfId="145" priority="274">
      <formula>OR(
AND(
$F$8 = 1, $F$7 = 1, $M77 = "polar", $H77 &lt;= $F$2 * -1
),
AND(
$F$8 = 1, $F$7 = 1, $M77 = "profile", $H77 &lt;= $F$3 * -1
),
AND(
$F$8 = 1, $F$7 = 2, $I77 &lt;= $F$5, $H77 &lt; 0
)
            )</formula>
    </cfRule>
    <cfRule type="expression" dxfId="144" priority="275">
      <formula>OR(
AND(
$F$8 = 0, $F$7 = 1, $M77 = "polar", $H77 &lt;= $F$2 * -1
),
AND(
$F$8 = 0, $F$7 = 1, $M77 = "profile", $H77 &lt;= $F$3 * -1
),
AND(
$F$8 = 0, $F$7 = 2, $I77 &lt;= $F$5, $H77 &lt; 0
)
            )</formula>
    </cfRule>
  </conditionalFormatting>
  <conditionalFormatting sqref="C84:I91">
    <cfRule type="expression" dxfId="143" priority="276">
      <formula>OR(
AND(
$F$8 = 1, $F$7 = 1, $M84 = "polar", $H84 &gt;= $F$2 * 1
),
AND(
$F$8 = 1, $F$7 = 1, $M84 = "profile", $H84 &gt;= $F$3 * 1
),
AND(
$F$8 = 1, $F$7 = 2, $I84 &lt;= $F$5, $H84 &gt; 0
)
            )</formula>
    </cfRule>
    <cfRule type="expression" dxfId="142" priority="277">
      <formula>OR(
AND(
$F$8 = 0, $F$7 = 1, $M84 = "polar", $H84 &gt;= $F$2 * 1
),
AND(
$F$8 = 0, $F$7 = 1, $M84 = "profile", $H84 &gt;= $F$3 * 1
),
AND(
$F$8 = 0, $F$7 = 2, $I84 &lt;= $F$5, $H84 &gt; 0
)
            )</formula>
    </cfRule>
    <cfRule type="expression" dxfId="141" priority="278">
      <formula>OR(
AND(
$F$8 = 1, $F$7 = 1, $M84 = "polar", $H84 &lt;= $F$2 * -1
),
AND(
$F$8 = 1, $F$7 = 1, $M84 = "profile", $H84 &lt;= $F$3 * -1
),
AND(
$F$8 = 1, $F$7 = 2, $I84 &lt;= $F$5, $H84 &lt; 0
)
            )</formula>
    </cfRule>
    <cfRule type="expression" dxfId="140" priority="279">
      <formula>OR(
AND(
$F$8 = 0, $F$7 = 1, $M84 = "polar", $H84 &lt;= $F$2 * -1
),
AND(
$F$8 = 0, $F$7 = 1, $M84 = "profile", $H84 &lt;= $F$3 * -1
),
AND(
$F$8 = 0, $F$7 = 2, $I84 &lt;= $F$5, $H84 &lt; 0
)
            )</formula>
    </cfRule>
  </conditionalFormatting>
  <conditionalFormatting sqref="C95:I102">
    <cfRule type="expression" dxfId="139" priority="280">
      <formula>OR(
AND(
$F$8 = 1, $F$7 = 1, $M95 = "polar", $H95 &gt;= $F$2 * 1
),
AND(
$F$8 = 1, $F$7 = 1, $M95 = "profile", $H95 &gt;= $F$3 * 1
),
AND(
$F$8 = 1, $F$7 = 2, $I95 &lt;= $F$5, $H95 &gt; 0
)
            )</formula>
    </cfRule>
    <cfRule type="expression" dxfId="138" priority="281">
      <formula>OR(
AND(
$F$8 = 0, $F$7 = 1, $M95 = "polar", $H95 &gt;= $F$2 * 1
),
AND(
$F$8 = 0, $F$7 = 1, $M95 = "profile", $H95 &gt;= $F$3 * 1
),
AND(
$F$8 = 0, $F$7 = 2, $I95 &lt;= $F$5, $H95 &gt; 0
)
            )</formula>
    </cfRule>
    <cfRule type="expression" dxfId="137" priority="282">
      <formula>OR(
AND(
$F$8 = 1, $F$7 = 1, $M95 = "polar", $H95 &lt;= $F$2 * -1
),
AND(
$F$8 = 1, $F$7 = 1, $M95 = "profile", $H95 &lt;= $F$3 * -1
),
AND(
$F$8 = 1, $F$7 = 2, $I95 &lt;= $F$5, $H95 &lt; 0
)
            )</formula>
    </cfRule>
    <cfRule type="expression" dxfId="136" priority="283">
      <formula>OR(
AND(
$F$8 = 0, $F$7 = 1, $M95 = "polar", $H95 &lt;= $F$2 * -1
),
AND(
$F$8 = 0, $F$7 = 1, $M95 = "profile", $H95 &lt;= $F$3 * -1
),
AND(
$F$8 = 0, $F$7 = 2, $I95 &lt;= $F$5, $H95 &lt; 0
)
            )</formula>
    </cfRule>
  </conditionalFormatting>
  <conditionalFormatting sqref="C106:I112">
    <cfRule type="expression" dxfId="135" priority="284">
      <formula>OR(
AND(
$F$8 = 1, $F$7 = 1, $M106 = "polar", $H106 &gt;= $F$2 * 1
),
AND(
$F$8 = 1, $F$7 = 1, $M106 = "profile", $H106 &gt;= $F$3 * 1
),
AND(
$F$8 = 1, $F$7 = 2, $I106 &lt;= $F$5, $H106 &gt; 0
)
            )</formula>
    </cfRule>
    <cfRule type="expression" dxfId="134" priority="285">
      <formula>OR(
AND(
$F$8 = 0, $F$7 = 1, $M106 = "polar", $H106 &gt;= $F$2 * 1
),
AND(
$F$8 = 0, $F$7 = 1, $M106 = "profile", $H106 &gt;= $F$3 * 1
),
AND(
$F$8 = 0, $F$7 = 2, $I106 &lt;= $F$5, $H106 &gt; 0
)
            )</formula>
    </cfRule>
    <cfRule type="expression" dxfId="133" priority="286">
      <formula>OR(
AND(
$F$8 = 1, $F$7 = 1, $M106 = "polar", $H106 &lt;= $F$2 * -1
),
AND(
$F$8 = 1, $F$7 = 1, $M106 = "profile", $H106 &lt;= $F$3 * -1
),
AND(
$F$8 = 1, $F$7 = 2, $I106 &lt;= $F$5, $H106 &lt; 0
)
            )</formula>
    </cfRule>
    <cfRule type="expression" dxfId="132" priority="287">
      <formula>OR(
AND(
$F$8 = 0, $F$7 = 1, $M106 = "polar", $H106 &lt;= $F$2 * -1
),
AND(
$F$8 = 0, $F$7 = 1, $M106 = "profile", $H106 &lt;= $F$3 * -1
),
AND(
$F$8 = 0, $F$7 = 2, $I106 &lt;= $F$5, $H106 &lt; 0
)
            )</formula>
    </cfRule>
  </conditionalFormatting>
  <conditionalFormatting sqref="C116:I122">
    <cfRule type="expression" dxfId="131" priority="288">
      <formula>OR(
AND(
$F$8 = 1, $F$7 = 1, $M116 = "polar", $H116 &gt;= $F$2 * 1
),
AND(
$F$8 = 1, $F$7 = 1, $M116 = "profile", $H116 &gt;= $F$3 * 1
),
AND(
$F$8 = 1, $F$7 = 2, $I116 &lt;= $F$5, $H116 &gt; 0
)
            )</formula>
    </cfRule>
    <cfRule type="expression" dxfId="130" priority="289">
      <formula>OR(
AND(
$F$8 = 0, $F$7 = 1, $M116 = "polar", $H116 &gt;= $F$2 * 1
),
AND(
$F$8 = 0, $F$7 = 1, $M116 = "profile", $H116 &gt;= $F$3 * 1
),
AND(
$F$8 = 0, $F$7 = 2, $I116 &lt;= $F$5, $H116 &gt; 0
)
            )</formula>
    </cfRule>
    <cfRule type="expression" dxfId="129" priority="290">
      <formula>OR(
AND(
$F$8 = 1, $F$7 = 1, $M116 = "polar", $H116 &lt;= $F$2 * -1
),
AND(
$F$8 = 1, $F$7 = 1, $M116 = "profile", $H116 &lt;= $F$3 * -1
),
AND(
$F$8 = 1, $F$7 = 2, $I116 &lt;= $F$5, $H116 &lt; 0
)
            )</formula>
    </cfRule>
    <cfRule type="expression" dxfId="128" priority="291">
      <formula>OR(
AND(
$F$8 = 0, $F$7 = 1, $M116 = "polar", $H116 &lt;= $F$2 * -1
),
AND(
$F$8 = 0, $F$7 = 1, $M116 = "profile", $H116 &lt;= $F$3 * -1
),
AND(
$F$8 = 0, $F$7 = 2, $I116 &lt;= $F$5, $H116 &lt; 0
)
            )</formula>
    </cfRule>
  </conditionalFormatting>
  <conditionalFormatting sqref="C126:I131">
    <cfRule type="expression" dxfId="127" priority="292">
      <formula>OR(
AND(
$F$8 = 1, $F$7 = 1, $M126 = "polar", $H126 &gt;= $F$2 * 1
),
AND(
$F$8 = 1, $F$7 = 1, $M126 = "profile", $H126 &gt;= $F$3 * 1
),
AND(
$F$8 = 1, $F$7 = 2, $I126 &lt;= $F$5, $H126 &gt; 0
)
            )</formula>
    </cfRule>
    <cfRule type="expression" dxfId="126" priority="293">
      <formula>OR(
AND(
$F$8 = 0, $F$7 = 1, $M126 = "polar", $H126 &gt;= $F$2 * 1
),
AND(
$F$8 = 0, $F$7 = 1, $M126 = "profile", $H126 &gt;= $F$3 * 1
),
AND(
$F$8 = 0, $F$7 = 2, $I126 &lt;= $F$5, $H126 &gt; 0
)
            )</formula>
    </cfRule>
    <cfRule type="expression" dxfId="125" priority="294">
      <formula>OR(
AND(
$F$8 = 1, $F$7 = 1, $M126 = "polar", $H126 &lt;= $F$2 * -1
),
AND(
$F$8 = 1, $F$7 = 1, $M126 = "profile", $H126 &lt;= $F$3 * -1
),
AND(
$F$8 = 1, $F$7 = 2, $I126 &lt;= $F$5, $H126 &lt; 0
)
            )</formula>
    </cfRule>
    <cfRule type="expression" dxfId="124" priority="295">
      <formula>OR(
AND(
$F$8 = 0, $F$7 = 1, $M126 = "polar", $H126 &lt;= $F$2 * -1
),
AND(
$F$8 = 0, $F$7 = 1, $M126 = "profile", $H126 &lt;= $F$3 * -1
),
AND(
$F$8 = 0, $F$7 = 2, $I126 &lt;= $F$5, $H126 &lt; 0
)
            )</formula>
    </cfRule>
  </conditionalFormatting>
  <conditionalFormatting sqref="C135:I140">
    <cfRule type="expression" dxfId="123" priority="296">
      <formula>OR(
AND(
$F$8 = 1, $F$7 = 1, $M135 = "polar", $H135 &gt;= $F$2 * 1
),
AND(
$F$8 = 1, $F$7 = 1, $M135 = "profile", $H135 &gt;= $F$3 * 1
),
AND(
$F$8 = 1, $F$7 = 2, $I135 &lt;= $F$5, $H135 &gt; 0
)
            )</formula>
    </cfRule>
    <cfRule type="expression" dxfId="122" priority="297">
      <formula>OR(
AND(
$F$8 = 0, $F$7 = 1, $M135 = "polar", $H135 &gt;= $F$2 * 1
),
AND(
$F$8 = 0, $F$7 = 1, $M135 = "profile", $H135 &gt;= $F$3 * 1
),
AND(
$F$8 = 0, $F$7 = 2, $I135 &lt;= $F$5, $H135 &gt; 0
)
            )</formula>
    </cfRule>
    <cfRule type="expression" dxfId="121" priority="298">
      <formula>OR(
AND(
$F$8 = 1, $F$7 = 1, $M135 = "polar", $H135 &lt;= $F$2 * -1
),
AND(
$F$8 = 1, $F$7 = 1, $M135 = "profile", $H135 &lt;= $F$3 * -1
),
AND(
$F$8 = 1, $F$7 = 2, $I135 &lt;= $F$5, $H135 &lt; 0
)
            )</formula>
    </cfRule>
    <cfRule type="expression" dxfId="120" priority="299">
      <formula>OR(
AND(
$F$8 = 0, $F$7 = 1, $M135 = "polar", $H135 &lt;= $F$2 * -1
),
AND(
$F$8 = 0, $F$7 = 1, $M135 = "profile", $H135 &lt;= $F$3 * -1
),
AND(
$F$8 = 0, $F$7 = 2, $I135 &lt;= $F$5, $H135 &lt; 0
)
            )</formula>
    </cfRule>
  </conditionalFormatting>
  <conditionalFormatting sqref="C144:I149">
    <cfRule type="expression" dxfId="119" priority="300">
      <formula>OR(
AND(
$F$8 = 1, $F$7 = 1, $M144 = "polar", $H144 &gt;= $F$2 * 1
),
AND(
$F$8 = 1, $F$7 = 1, $M144 = "profile", $H144 &gt;= $F$3 * 1
),
AND(
$F$8 = 1, $F$7 = 2, $I144 &lt;= $F$5, $H144 &gt; 0
)
            )</formula>
    </cfRule>
    <cfRule type="expression" dxfId="118" priority="301">
      <formula>OR(
AND(
$F$8 = 0, $F$7 = 1, $M144 = "polar", $H144 &gt;= $F$2 * 1
),
AND(
$F$8 = 0, $F$7 = 1, $M144 = "profile", $H144 &gt;= $F$3 * 1
),
AND(
$F$8 = 0, $F$7 = 2, $I144 &lt;= $F$5, $H144 &gt; 0
)
            )</formula>
    </cfRule>
    <cfRule type="expression" dxfId="117" priority="302">
      <formula>OR(
AND(
$F$8 = 1, $F$7 = 1, $M144 = "polar", $H144 &lt;= $F$2 * -1
),
AND(
$F$8 = 1, $F$7 = 1, $M144 = "profile", $H144 &lt;= $F$3 * -1
),
AND(
$F$8 = 1, $F$7 = 2, $I144 &lt;= $F$5, $H144 &lt; 0
)
            )</formula>
    </cfRule>
    <cfRule type="expression" dxfId="116" priority="303">
      <formula>OR(
AND(
$F$8 = 0, $F$7 = 1, $M144 = "polar", $H144 &lt;= $F$2 * -1
),
AND(
$F$8 = 0, $F$7 = 1, $M144 = "profile", $H144 &lt;= $F$3 * -1
),
AND(
$F$8 = 0, $F$7 = 2, $I144 &lt;= $F$5, $H144 &lt; 0
)
            )</formula>
    </cfRule>
  </conditionalFormatting>
  <conditionalFormatting sqref="C153:I159">
    <cfRule type="expression" dxfId="115" priority="304">
      <formula>OR(
AND(
$F$8 = 1, $F$7 = 1, $M153 = "polar", $H153 &gt;= $F$2 * 1
),
AND(
$F$8 = 1, $F$7 = 1, $M153 = "profile", $H153 &gt;= $F$3 * 1
),
AND(
$F$8 = 1, $F$7 = 2, $I153 &lt;= $F$5, $H153 &gt; 0
)
            )</formula>
    </cfRule>
    <cfRule type="expression" dxfId="114" priority="305">
      <formula>OR(
AND(
$F$8 = 0, $F$7 = 1, $M153 = "polar", $H153 &gt;= $F$2 * 1
),
AND(
$F$8 = 0, $F$7 = 1, $M153 = "profile", $H153 &gt;= $F$3 * 1
),
AND(
$F$8 = 0, $F$7 = 2, $I153 &lt;= $F$5, $H153 &gt; 0
)
            )</formula>
    </cfRule>
    <cfRule type="expression" dxfId="113" priority="306">
      <formula>OR(
AND(
$F$8 = 1, $F$7 = 1, $M153 = "polar", $H153 &lt;= $F$2 * -1
),
AND(
$F$8 = 1, $F$7 = 1, $M153 = "profile", $H153 &lt;= $F$3 * -1
),
AND(
$F$8 = 1, $F$7 = 2, $I153 &lt;= $F$5, $H153 &lt; 0
)
            )</formula>
    </cfRule>
    <cfRule type="expression" dxfId="112" priority="307">
      <formula>OR(
AND(
$F$8 = 0, $F$7 = 1, $M153 = "polar", $H153 &lt;= $F$2 * -1
),
AND(
$F$8 = 0, $F$7 = 1, $M153 = "profile", $H153 &lt;= $F$3 * -1
),
AND(
$F$8 = 0, $F$7 = 2, $I153 &lt;= $F$5, $H153 &lt; 0
)
            )</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60"/>
  <sheetViews>
    <sheetView showGridLines="0" workbookViewId="0">
      <pane xSplit="3" ySplit="13" topLeftCell="E14" activePane="bottomRight" state="frozen"/>
      <selection pane="topRight"/>
      <selection pane="bottomLeft"/>
      <selection pane="bottomRight" activeCell="A161" sqref="A161:XFD1048576"/>
    </sheetView>
  </sheetViews>
  <sheetFormatPr baseColWidth="10" defaultColWidth="0" defaultRowHeight="15" zeroHeight="1" outlineLevelRow="1" x14ac:dyDescent="0.2"/>
  <cols>
    <col min="1" max="1" width="1.6640625" customWidth="1"/>
    <col min="2" max="2" width="9.1640625" hidden="1" customWidth="1"/>
    <col min="3" max="3" width="75.6640625" customWidth="1"/>
    <col min="4" max="4" width="9.1640625" hidden="1" customWidth="1"/>
    <col min="5" max="6" width="7.6640625" customWidth="1"/>
    <col min="7" max="7" width="1.6640625" customWidth="1"/>
    <col min="8" max="9" width="7.6640625" customWidth="1"/>
    <col min="10" max="10" width="1.6640625" customWidth="1"/>
    <col min="11" max="11" width="7.6640625" customWidth="1"/>
    <col min="12" max="12" width="1.6640625" customWidth="1"/>
    <col min="13" max="13" width="9.1640625" hidden="1" customWidth="1"/>
    <col min="14" max="14" width="1.6640625" customWidth="1"/>
    <col min="15" max="15" width="10.83203125" customWidth="1"/>
    <col min="16" max="16384" width="10.83203125" hidden="1"/>
  </cols>
  <sheetData>
    <row r="1" spans="2:13" x14ac:dyDescent="0.2"/>
    <row r="2" spans="2:13" hidden="1" outlineLevel="1" x14ac:dyDescent="0.2">
      <c r="E2" s="23" t="s">
        <v>241</v>
      </c>
      <c r="F2" s="27">
        <f>summary!$H$2 - 0.05</f>
        <v>0.15000000000000002</v>
      </c>
    </row>
    <row r="3" spans="2:13" hidden="1" outlineLevel="1" x14ac:dyDescent="0.2">
      <c r="E3" s="19" t="s">
        <v>242</v>
      </c>
      <c r="F3" s="26">
        <f>summary!$H$3 - 0.05</f>
        <v>9.9999999999999992E-2</v>
      </c>
    </row>
    <row r="4" spans="2:13" hidden="1" outlineLevel="1" x14ac:dyDescent="0.2">
      <c r="E4" s="19" t="s">
        <v>243</v>
      </c>
      <c r="F4" s="26">
        <f>summary!$H$4 / 10</f>
        <v>5.0000000000000001E-3</v>
      </c>
    </row>
    <row r="5" spans="2:13" hidden="1" outlineLevel="1" x14ac:dyDescent="0.2">
      <c r="E5" s="19" t="s">
        <v>238</v>
      </c>
      <c r="F5" s="26">
        <f>summary!$H$5</f>
        <v>0.1</v>
      </c>
    </row>
    <row r="6" spans="2:13" hidden="1" outlineLevel="1" x14ac:dyDescent="0.2">
      <c r="E6" s="19" t="s">
        <v>239</v>
      </c>
      <c r="F6" s="26">
        <f>summary!$H$6</f>
        <v>0.1</v>
      </c>
    </row>
    <row r="7" spans="2:13" hidden="1" outlineLevel="1" x14ac:dyDescent="0.2">
      <c r="E7" s="19" t="s">
        <v>240</v>
      </c>
      <c r="F7" s="26">
        <f>summary!$H$7</f>
        <v>1</v>
      </c>
    </row>
    <row r="8" spans="2:13" hidden="1" outlineLevel="1" x14ac:dyDescent="0.2">
      <c r="E8" s="11" t="s">
        <v>244</v>
      </c>
      <c r="F8" s="1">
        <f>summary!$H$8</f>
        <v>0</v>
      </c>
    </row>
    <row r="9" spans="2:13" ht="0" hidden="1" customHeight="1" outlineLevel="1" x14ac:dyDescent="0.2"/>
    <row r="10" spans="2:13" collapsed="1" x14ac:dyDescent="0.2"/>
    <row r="11" spans="2:13" ht="24" x14ac:dyDescent="0.3">
      <c r="C11" s="32" t="str">
        <f>TRIM(summary!J11) &amp; " (" &amp; TRIM(summary!C11) &amp; ")"</f>
        <v>Seg 4 (Solution - LDA_opt_kmeans_A5_reordered)</v>
      </c>
      <c r="E11" s="34" t="str">
        <f>TRIM(summary!J11)</f>
        <v>Seg 4</v>
      </c>
      <c r="F11" s="34" t="s">
        <v>248</v>
      </c>
      <c r="G11" s="34" t="s">
        <v>231</v>
      </c>
      <c r="H11" s="34" t="s">
        <v>239</v>
      </c>
      <c r="I11" s="34" t="s">
        <v>238</v>
      </c>
      <c r="J11" s="34" t="s">
        <v>231</v>
      </c>
      <c r="K11" s="34" t="s">
        <v>231</v>
      </c>
      <c r="L11" s="34" t="s">
        <v>231</v>
      </c>
      <c r="M11" s="34" t="s">
        <v>240</v>
      </c>
    </row>
    <row r="12" spans="2:13" x14ac:dyDescent="0.2">
      <c r="E12" s="25">
        <v>549</v>
      </c>
      <c r="F12" s="28">
        <v>1451</v>
      </c>
    </row>
    <row r="13" spans="2:13" x14ac:dyDescent="0.2">
      <c r="E13" s="3">
        <v>0.27450000000000002</v>
      </c>
      <c r="F13" s="4">
        <v>0.72550000000000003</v>
      </c>
    </row>
    <row r="14" spans="2:13" x14ac:dyDescent="0.2">
      <c r="C14" s="31" t="s">
        <v>0</v>
      </c>
    </row>
    <row r="15" spans="2:13" x14ac:dyDescent="0.2">
      <c r="B15" s="6" t="s">
        <v>19</v>
      </c>
      <c r="C15" s="43" t="s">
        <v>20</v>
      </c>
      <c r="D15" t="s">
        <v>247</v>
      </c>
      <c r="E15" s="9">
        <v>0.70491999999999999</v>
      </c>
      <c r="F15" s="13">
        <v>0.35631000000000002</v>
      </c>
      <c r="H15" s="9">
        <v>0.34860999999999998</v>
      </c>
      <c r="I15" s="13">
        <v>1E-3</v>
      </c>
      <c r="K15" s="45" t="str">
        <f>IFERROR(
IF(
$E15 &gt;= MAX(INDEX(summary!$G$15:$K$26,MATCH($C15,summary!$C$15:$C$26,0),)) - $F$4,
"High",
IF(
$E15 &lt;= MIN(INDEX(summary!$G$15:$K$26,MATCH($C15,summary!$C$15:$C$26,0),)) + $F$4,
"Low","")
),
IF(
1 - $E15 &lt;= MIN(INDEX(summary!$G$15:$K$26,MATCH($B15,summary!$B$15:$B$26,0),)) + $F$4,
"High",
IF(
1 - $E15 &gt;= MAX(INDEX(summary!$G$15:$K$26,MATCH($B15,summary!$B$15:$B$26,0),)) - $F$4,
"Low", "")
)
)</f>
        <v/>
      </c>
      <c r="M15" s="20" t="str">
        <f>VLOOKUP($B15,
summary!$B:$AL,
MATCH($M$11, summary!$B$11:$AL$11, 0),
FALSE
)</f>
        <v>polar</v>
      </c>
    </row>
    <row r="16" spans="2:13" x14ac:dyDescent="0.2">
      <c r="B16" s="7" t="s">
        <v>13</v>
      </c>
      <c r="C16" s="44" t="s">
        <v>14</v>
      </c>
      <c r="D16" t="s">
        <v>247</v>
      </c>
      <c r="E16" s="12">
        <v>0.71038000000000001</v>
      </c>
      <c r="F16" s="14">
        <v>0.37559999999999999</v>
      </c>
      <c r="H16" s="12">
        <v>0.33478000000000002</v>
      </c>
      <c r="I16" s="14">
        <v>1E-3</v>
      </c>
      <c r="K16" s="45" t="str">
        <f>IFERROR(
IF(
$E16 &gt;= MAX(INDEX(summary!$G$15:$K$26,MATCH($C16,summary!$C$15:$C$26,0),)) - $F$4,
"High",
IF(
$E16 &lt;= MIN(INDEX(summary!$G$15:$K$26,MATCH($C16,summary!$C$15:$C$26,0),)) + $F$4,
"Low","")
),
IF(
1 - $E16 &lt;= MIN(INDEX(summary!$G$15:$K$26,MATCH($B16,summary!$B$15:$B$26,0),)) + $F$4,
"High",
IF(
1 - $E16 &gt;= MAX(INDEX(summary!$G$15:$K$26,MATCH($B16,summary!$B$15:$B$26,0),)) - $F$4,
"Low", "")
)
)</f>
        <v/>
      </c>
      <c r="M16" s="21" t="str">
        <f>VLOOKUP($B16,
summary!$B:$AL,
MATCH($M$11, summary!$B$11:$AL$11, 0),
FALSE
)</f>
        <v>polar</v>
      </c>
    </row>
    <row r="17" spans="2:13" x14ac:dyDescent="0.2">
      <c r="B17" s="7" t="s">
        <v>7</v>
      </c>
      <c r="C17" s="44" t="s">
        <v>8</v>
      </c>
      <c r="D17" t="s">
        <v>247</v>
      </c>
      <c r="E17" s="12">
        <v>0.68852000000000002</v>
      </c>
      <c r="F17" s="14">
        <v>0.48793999999999998</v>
      </c>
      <c r="H17" s="12">
        <v>0.20058000000000001</v>
      </c>
      <c r="I17" s="14">
        <v>1E-3</v>
      </c>
      <c r="K17" s="45" t="str">
        <f>IFERROR(
IF(
$E17 &gt;= MAX(INDEX(summary!$G$15:$K$26,MATCH($C17,summary!$C$15:$C$26,0),)) - $F$4,
"High",
IF(
$E17 &lt;= MIN(INDEX(summary!$G$15:$K$26,MATCH($C17,summary!$C$15:$C$26,0),)) + $F$4,
"Low","")
),
IF(
1 - $E17 &lt;= MIN(INDEX(summary!$G$15:$K$26,MATCH($B17,summary!$B$15:$B$26,0),)) + $F$4,
"High",
IF(
1 - $E17 &gt;= MAX(INDEX(summary!$G$15:$K$26,MATCH($B17,summary!$B$15:$B$26,0),)) - $F$4,
"Low", "")
)
)</f>
        <v/>
      </c>
      <c r="M17" s="21" t="str">
        <f>VLOOKUP($B17,
summary!$B:$AL,
MATCH($M$11, summary!$B$11:$AL$11, 0),
FALSE
)</f>
        <v>polar</v>
      </c>
    </row>
    <row r="18" spans="2:13" x14ac:dyDescent="0.2">
      <c r="B18" s="7" t="s">
        <v>21</v>
      </c>
      <c r="C18" s="44" t="s">
        <v>22</v>
      </c>
      <c r="D18" t="s">
        <v>247</v>
      </c>
      <c r="E18" s="12">
        <v>0.46266000000000002</v>
      </c>
      <c r="F18" s="14">
        <v>0.34666000000000002</v>
      </c>
      <c r="H18" s="12">
        <v>0.11600000000000001</v>
      </c>
      <c r="I18" s="14">
        <v>1E-3</v>
      </c>
      <c r="K18" s="45" t="str">
        <f>IFERROR(
IF(
$E18 &gt;= MAX(INDEX(summary!$G$15:$K$26,MATCH($C18,summary!$C$15:$C$26,0),)) - $F$4,
"High",
IF(
$E18 &lt;= MIN(INDEX(summary!$G$15:$K$26,MATCH($C18,summary!$C$15:$C$26,0),)) + $F$4,
"Low","")
),
IF(
1 - $E18 &lt;= MIN(INDEX(summary!$G$15:$K$26,MATCH($B18,summary!$B$15:$B$26,0),)) + $F$4,
"High",
IF(
1 - $E18 &gt;= MAX(INDEX(summary!$G$15:$K$26,MATCH($B18,summary!$B$15:$B$26,0),)) - $F$4,
"Low", "")
)
)</f>
        <v/>
      </c>
      <c r="M18" s="21" t="str">
        <f>VLOOKUP($B18,
summary!$B:$AL,
MATCH($M$11, summary!$B$11:$AL$11, 0),
FALSE
)</f>
        <v>polar</v>
      </c>
    </row>
    <row r="19" spans="2:13" x14ac:dyDescent="0.2">
      <c r="B19" s="7" t="s">
        <v>1</v>
      </c>
      <c r="C19" s="44" t="s">
        <v>2</v>
      </c>
      <c r="D19" t="s">
        <v>247</v>
      </c>
      <c r="E19" s="12">
        <v>0.53552</v>
      </c>
      <c r="F19" s="14">
        <v>0.47347</v>
      </c>
      <c r="H19" s="12">
        <v>6.2050000000000001E-2</v>
      </c>
      <c r="I19" s="14">
        <v>1.5219999999999999E-2</v>
      </c>
      <c r="K19" s="45" t="str">
        <f>IFERROR(
IF(
$E19 &gt;= MAX(INDEX(summary!$G$15:$K$26,MATCH($C19,summary!$C$15:$C$26,0),)) - $F$4,
"High",
IF(
$E19 &lt;= MIN(INDEX(summary!$G$15:$K$26,MATCH($C19,summary!$C$15:$C$26,0),)) + $F$4,
"Low","")
),
IF(
1 - $E19 &lt;= MIN(INDEX(summary!$G$15:$K$26,MATCH($B19,summary!$B$15:$B$26,0),)) + $F$4,
"High",
IF(
1 - $E19 &gt;= MAX(INDEX(summary!$G$15:$K$26,MATCH($B19,summary!$B$15:$B$26,0),)) - $F$4,
"Low", "")
)
)</f>
        <v/>
      </c>
      <c r="M19" s="21" t="str">
        <f>VLOOKUP($B19,
summary!$B:$AL,
MATCH($M$11, summary!$B$11:$AL$11, 0),
FALSE
)</f>
        <v>polar</v>
      </c>
    </row>
    <row r="20" spans="2:13" x14ac:dyDescent="0.2">
      <c r="B20" s="7" t="s">
        <v>3</v>
      </c>
      <c r="C20" s="44" t="s">
        <v>4</v>
      </c>
      <c r="D20" t="s">
        <v>247</v>
      </c>
      <c r="E20" s="12">
        <v>0.64480999999999999</v>
      </c>
      <c r="F20" s="14">
        <v>0.65817000000000003</v>
      </c>
      <c r="H20" s="12">
        <v>-1.336E-2</v>
      </c>
      <c r="I20" s="14">
        <v>0.61150000000000004</v>
      </c>
      <c r="K20" s="45" t="str">
        <f>IFERROR(
IF(
$E20 &gt;= MAX(INDEX(summary!$G$15:$K$26,MATCH($C20,summary!$C$15:$C$26,0),)) - $F$4,
"High",
IF(
$E20 &lt;= MIN(INDEX(summary!$G$15:$K$26,MATCH($C20,summary!$C$15:$C$26,0),)) + $F$4,
"Low","")
),
IF(
1 - $E20 &lt;= MIN(INDEX(summary!$G$15:$K$26,MATCH($B20,summary!$B$15:$B$26,0),)) + $F$4,
"High",
IF(
1 - $E20 &gt;= MAX(INDEX(summary!$G$15:$K$26,MATCH($B20,summary!$B$15:$B$26,0),)) - $F$4,
"Low", "")
)
)</f>
        <v/>
      </c>
      <c r="M20" s="21" t="str">
        <f>VLOOKUP($B20,
summary!$B:$AL,
MATCH($M$11, summary!$B$11:$AL$11, 0),
FALSE
)</f>
        <v>polar</v>
      </c>
    </row>
    <row r="21" spans="2:13" x14ac:dyDescent="0.2">
      <c r="B21" s="7" t="s">
        <v>11</v>
      </c>
      <c r="C21" s="44" t="s">
        <v>12</v>
      </c>
      <c r="D21" t="s">
        <v>247</v>
      </c>
      <c r="E21" s="12">
        <v>0.67213000000000001</v>
      </c>
      <c r="F21" s="14">
        <v>0.69469000000000003</v>
      </c>
      <c r="H21" s="12">
        <v>-2.256E-2</v>
      </c>
      <c r="I21" s="14">
        <v>0.35851</v>
      </c>
      <c r="K21" s="45" t="str">
        <f>IFERROR(
IF(
$E21 &gt;= MAX(INDEX(summary!$G$15:$K$26,MATCH($C21,summary!$C$15:$C$26,0),)) - $F$4,
"High",
IF(
$E21 &lt;= MIN(INDEX(summary!$G$15:$K$26,MATCH($C21,summary!$C$15:$C$26,0),)) + $F$4,
"Low","")
),
IF(
1 - $E21 &lt;= MIN(INDEX(summary!$G$15:$K$26,MATCH($B21,summary!$B$15:$B$26,0),)) + $F$4,
"High",
IF(
1 - $E21 &gt;= MAX(INDEX(summary!$G$15:$K$26,MATCH($B21,summary!$B$15:$B$26,0),)) - $F$4,
"Low", "")
)
)</f>
        <v/>
      </c>
      <c r="M21" s="21" t="str">
        <f>VLOOKUP($B21,
summary!$B:$AL,
MATCH($M$11, summary!$B$11:$AL$11, 0),
FALSE
)</f>
        <v>polar</v>
      </c>
    </row>
    <row r="22" spans="2:13" x14ac:dyDescent="0.2">
      <c r="B22" s="7" t="s">
        <v>5</v>
      </c>
      <c r="C22" s="44" t="s">
        <v>6</v>
      </c>
      <c r="D22" t="s">
        <v>247</v>
      </c>
      <c r="E22" s="12">
        <v>0.31875999999999999</v>
      </c>
      <c r="F22" s="14">
        <v>0.37147000000000002</v>
      </c>
      <c r="H22" s="12">
        <v>-5.271E-2</v>
      </c>
      <c r="I22" s="14">
        <v>3.2099999999999997E-2</v>
      </c>
      <c r="K22" s="45" t="str">
        <f>IFERROR(
IF(
$E22 &gt;= MAX(INDEX(summary!$G$15:$K$26,MATCH($C22,summary!$C$15:$C$26,0),)) - $F$4,
"High",
IF(
$E22 &lt;= MIN(INDEX(summary!$G$15:$K$26,MATCH($C22,summary!$C$15:$C$26,0),)) + $F$4,
"Low","")
),
IF(
1 - $E22 &lt;= MIN(INDEX(summary!$G$15:$K$26,MATCH($B22,summary!$B$15:$B$26,0),)) + $F$4,
"High",
IF(
1 - $E22 &gt;= MAX(INDEX(summary!$G$15:$K$26,MATCH($B22,summary!$B$15:$B$26,0),)) - $F$4,
"Low", "")
)
)</f>
        <v/>
      </c>
      <c r="M22" s="21" t="str">
        <f>VLOOKUP($B22,
summary!$B:$AL,
MATCH($M$11, summary!$B$11:$AL$11, 0),
FALSE
)</f>
        <v>polar</v>
      </c>
    </row>
    <row r="23" spans="2:13" x14ac:dyDescent="0.2">
      <c r="B23" s="7" t="s">
        <v>23</v>
      </c>
      <c r="C23" s="44" t="s">
        <v>24</v>
      </c>
      <c r="D23" t="s">
        <v>247</v>
      </c>
      <c r="E23" s="12">
        <v>0.2969</v>
      </c>
      <c r="F23" s="14">
        <v>0.35631000000000002</v>
      </c>
      <c r="H23" s="12">
        <v>-5.9409999999999998E-2</v>
      </c>
      <c r="I23" s="14">
        <v>1.43E-2</v>
      </c>
      <c r="K23" s="45" t="str">
        <f>IFERROR(
IF(
$E23 &gt;= MAX(INDEX(summary!$G$15:$K$26,MATCH($C23,summary!$C$15:$C$26,0),)) - $F$4,
"High",
IF(
$E23 &lt;= MIN(INDEX(summary!$G$15:$K$26,MATCH($C23,summary!$C$15:$C$26,0),)) + $F$4,
"Low","")
),
IF(
1 - $E23 &lt;= MIN(INDEX(summary!$G$15:$K$26,MATCH($B23,summary!$B$15:$B$26,0),)) + $F$4,
"High",
IF(
1 - $E23 &gt;= MAX(INDEX(summary!$G$15:$K$26,MATCH($B23,summary!$B$15:$B$26,0),)) - $F$4,
"Low", "")
)
)</f>
        <v/>
      </c>
      <c r="M23" s="21" t="str">
        <f>VLOOKUP($B23,
summary!$B:$AL,
MATCH($M$11, summary!$B$11:$AL$11, 0),
FALSE
)</f>
        <v>polar</v>
      </c>
    </row>
    <row r="24" spans="2:13" x14ac:dyDescent="0.2">
      <c r="B24" s="7" t="s">
        <v>15</v>
      </c>
      <c r="C24" s="44" t="s">
        <v>16</v>
      </c>
      <c r="D24" t="s">
        <v>247</v>
      </c>
      <c r="E24" s="12">
        <v>0.29508000000000001</v>
      </c>
      <c r="F24" s="14">
        <v>0.40937000000000001</v>
      </c>
      <c r="H24" s="12">
        <v>-0.11429</v>
      </c>
      <c r="I24" s="14">
        <v>1E-3</v>
      </c>
      <c r="K24" s="45" t="str">
        <f>IFERROR(
IF(
$E24 &gt;= MAX(INDEX(summary!$G$15:$K$26,MATCH($C24,summary!$C$15:$C$26,0),)) - $F$4,
"High",
IF(
$E24 &lt;= MIN(INDEX(summary!$G$15:$K$26,MATCH($C24,summary!$C$15:$C$26,0),)) + $F$4,
"Low","")
),
IF(
1 - $E24 &lt;= MIN(INDEX(summary!$G$15:$K$26,MATCH($B24,summary!$B$15:$B$26,0),)) + $F$4,
"High",
IF(
1 - $E24 &gt;= MAX(INDEX(summary!$G$15:$K$26,MATCH($B24,summary!$B$15:$B$26,0),)) - $F$4,
"Low", "")
)
)</f>
        <v/>
      </c>
      <c r="M24" s="21" t="str">
        <f>VLOOKUP($B24,
summary!$B:$AL,
MATCH($M$11, summary!$B$11:$AL$11, 0),
FALSE
)</f>
        <v>polar</v>
      </c>
    </row>
    <row r="25" spans="2:13" x14ac:dyDescent="0.2">
      <c r="B25" s="7" t="s">
        <v>17</v>
      </c>
      <c r="C25" s="44" t="s">
        <v>18</v>
      </c>
      <c r="D25" t="s">
        <v>247</v>
      </c>
      <c r="E25" s="12">
        <v>0.48633999999999999</v>
      </c>
      <c r="F25" s="14">
        <v>0.63129000000000002</v>
      </c>
      <c r="H25" s="12">
        <v>-0.14495</v>
      </c>
      <c r="I25" s="14">
        <v>1E-3</v>
      </c>
      <c r="K25" s="45" t="str">
        <f>IFERROR(
IF(
$E25 &gt;= MAX(INDEX(summary!$G$15:$K$26,MATCH($C25,summary!$C$15:$C$26,0),)) - $F$4,
"High",
IF(
$E25 &lt;= MIN(INDEX(summary!$G$15:$K$26,MATCH($C25,summary!$C$15:$C$26,0),)) + $F$4,
"Low","")
),
IF(
1 - $E25 &lt;= MIN(INDEX(summary!$G$15:$K$26,MATCH($B25,summary!$B$15:$B$26,0),)) + $F$4,
"High",
IF(
1 - $E25 &gt;= MAX(INDEX(summary!$G$15:$K$26,MATCH($B25,summary!$B$15:$B$26,0),)) - $F$4,
"Low", "")
)
)</f>
        <v/>
      </c>
      <c r="M25" s="21" t="str">
        <f>VLOOKUP($B25,
summary!$B:$AL,
MATCH($M$11, summary!$B$11:$AL$11, 0),
FALSE
)</f>
        <v>polar</v>
      </c>
    </row>
    <row r="26" spans="2:13" x14ac:dyDescent="0.2">
      <c r="B26" s="22" t="s">
        <v>9</v>
      </c>
      <c r="C26" s="42" t="s">
        <v>10</v>
      </c>
      <c r="D26" t="s">
        <v>247</v>
      </c>
      <c r="E26" s="38">
        <v>0.37705</v>
      </c>
      <c r="F26" s="39">
        <v>0.67745999999999995</v>
      </c>
      <c r="H26" s="38">
        <v>-0.30041000000000001</v>
      </c>
      <c r="I26" s="39">
        <v>1E-3</v>
      </c>
      <c r="K26" s="45" t="str">
        <f>IFERROR(
IF(
$E26 &gt;= MAX(INDEX(summary!$G$15:$K$26,MATCH($C26,summary!$C$15:$C$26,0),)) - $F$4,
"High",
IF(
$E26 &lt;= MIN(INDEX(summary!$G$15:$K$26,MATCH($C26,summary!$C$15:$C$26,0),)) + $F$4,
"Low","")
),
IF(
1 - $E26 &lt;= MIN(INDEX(summary!$G$15:$K$26,MATCH($B26,summary!$B$15:$B$26,0),)) + $F$4,
"High",
IF(
1 - $E26 &gt;= MAX(INDEX(summary!$G$15:$K$26,MATCH($B26,summary!$B$15:$B$26,0),)) - $F$4,
"Low", "")
)
)</f>
        <v>Low</v>
      </c>
      <c r="M26" s="33" t="str">
        <f>VLOOKUP($B26,
summary!$B:$AL,
MATCH($M$11, summary!$B$11:$AL$11, 0),
FALSE
)</f>
        <v>polar</v>
      </c>
    </row>
    <row r="27" spans="2:13" x14ac:dyDescent="0.2"/>
    <row r="28" spans="2:13" x14ac:dyDescent="0.2"/>
    <row r="29" spans="2:13" x14ac:dyDescent="0.2">
      <c r="C29" s="31" t="s">
        <v>26</v>
      </c>
    </row>
    <row r="30" spans="2:13" x14ac:dyDescent="0.2">
      <c r="B30" s="6" t="s">
        <v>37</v>
      </c>
      <c r="C30" s="43" t="s">
        <v>38</v>
      </c>
      <c r="D30" t="s">
        <v>247</v>
      </c>
      <c r="E30" s="9">
        <v>0.69399</v>
      </c>
      <c r="F30" s="13">
        <v>0.43556</v>
      </c>
      <c r="H30" s="9">
        <v>0.25842999999999999</v>
      </c>
      <c r="I30" s="13">
        <v>1E-3</v>
      </c>
      <c r="K30" s="45" t="str">
        <f>IFERROR(
IF(
$E30 &gt;= MAX(INDEX(summary!$G$30:$K$39,MATCH($C30,summary!$C$30:$C$39,0),)) - $F$4,
"High",
IF(
$E30 &lt;= MIN(INDEX(summary!$G$30:$K$39,MATCH($C30,summary!$C$30:$C$39,0),)) + $F$4,
"Low","")
),
IF(
1 - $E30 &lt;= MIN(INDEX(summary!$G$30:$K$39,MATCH($B30,summary!$B$30:$B$39,0),)) + $F$4,
"High",
IF(
1 - $E30 &gt;= MAX(INDEX(summary!$G$30:$K$39,MATCH($B30,summary!$B$30:$B$39,0),)) - $F$4,
"Low", "")
)
)</f>
        <v>High</v>
      </c>
      <c r="M30" s="20" t="str">
        <f>VLOOKUP($B30,
summary!$B:$AL,
MATCH($M$11, summary!$B$11:$AL$11, 0),
FALSE
)</f>
        <v>polar</v>
      </c>
    </row>
    <row r="31" spans="2:13" x14ac:dyDescent="0.2">
      <c r="B31" s="7" t="s">
        <v>35</v>
      </c>
      <c r="C31" s="44" t="s">
        <v>36</v>
      </c>
      <c r="D31" t="s">
        <v>247</v>
      </c>
      <c r="E31" s="12">
        <v>0.69035000000000002</v>
      </c>
      <c r="F31" s="14">
        <v>0.56513000000000002</v>
      </c>
      <c r="H31" s="12">
        <v>0.12522</v>
      </c>
      <c r="I31" s="14">
        <v>1E-3</v>
      </c>
      <c r="K31" s="45" t="str">
        <f>IFERROR(
IF(
$E31 &gt;= MAX(INDEX(summary!$G$30:$K$39,MATCH($C31,summary!$C$30:$C$39,0),)) - $F$4,
"High",
IF(
$E31 &lt;= MIN(INDEX(summary!$G$30:$K$39,MATCH($C31,summary!$C$30:$C$39,0),)) + $F$4,
"Low","")
),
IF(
1 - $E31 &lt;= MIN(INDEX(summary!$G$30:$K$39,MATCH($B31,summary!$B$30:$B$39,0),)) + $F$4,
"High",
IF(
1 - $E31 &gt;= MAX(INDEX(summary!$G$30:$K$39,MATCH($B31,summary!$B$30:$B$39,0),)) - $F$4,
"Low", "")
)
)</f>
        <v/>
      </c>
      <c r="M31" s="21" t="str">
        <f>VLOOKUP($B31,
summary!$B:$AL,
MATCH($M$11, summary!$B$11:$AL$11, 0),
FALSE
)</f>
        <v>polar</v>
      </c>
    </row>
    <row r="32" spans="2:13" x14ac:dyDescent="0.2">
      <c r="B32" s="7" t="s">
        <v>41</v>
      </c>
      <c r="C32" s="44" t="s">
        <v>42</v>
      </c>
      <c r="D32" t="s">
        <v>247</v>
      </c>
      <c r="E32" s="12">
        <v>0.19853999999999999</v>
      </c>
      <c r="F32" s="14">
        <v>0.28670000000000001</v>
      </c>
      <c r="H32" s="12">
        <v>-8.8160000000000002E-2</v>
      </c>
      <c r="I32" s="14">
        <v>1E-3</v>
      </c>
      <c r="K32" s="45" t="str">
        <f>IFERROR(
IF(
$E32 &gt;= MAX(INDEX(summary!$G$30:$K$39,MATCH($C32,summary!$C$30:$C$39,0),)) - $F$4,
"High",
IF(
$E32 &lt;= MIN(INDEX(summary!$G$30:$K$39,MATCH($C32,summary!$C$30:$C$39,0),)) + $F$4,
"Low","")
),
IF(
1 - $E32 &lt;= MIN(INDEX(summary!$G$30:$K$39,MATCH($B32,summary!$B$30:$B$39,0),)) + $F$4,
"High",
IF(
1 - $E32 &gt;= MAX(INDEX(summary!$G$30:$K$39,MATCH($B32,summary!$B$30:$B$39,0),)) - $F$4,
"Low", "")
)
)</f>
        <v/>
      </c>
      <c r="M32" s="21" t="str">
        <f>VLOOKUP($B32,
summary!$B:$AL,
MATCH($M$11, summary!$B$11:$AL$11, 0),
FALSE
)</f>
        <v>polar</v>
      </c>
    </row>
    <row r="33" spans="2:13" x14ac:dyDescent="0.2">
      <c r="B33" s="7" t="s">
        <v>45</v>
      </c>
      <c r="C33" s="44" t="s">
        <v>46</v>
      </c>
      <c r="D33" t="s">
        <v>247</v>
      </c>
      <c r="E33" s="12">
        <v>0.34791</v>
      </c>
      <c r="F33" s="14">
        <v>0.4521</v>
      </c>
      <c r="H33" s="12">
        <v>-0.10419</v>
      </c>
      <c r="I33" s="14">
        <v>1E-3</v>
      </c>
      <c r="K33" s="45" t="str">
        <f>IFERROR(
IF(
$E33 &gt;= MAX(INDEX(summary!$G$30:$K$39,MATCH($C33,summary!$C$30:$C$39,0),)) - $F$4,
"High",
IF(
$E33 &lt;= MIN(INDEX(summary!$G$30:$K$39,MATCH($C33,summary!$C$30:$C$39,0),)) + $F$4,
"Low","")
),
IF(
1 - $E33 &lt;= MIN(INDEX(summary!$G$30:$K$39,MATCH($B33,summary!$B$30:$B$39,0),)) + $F$4,
"High",
IF(
1 - $E33 &gt;= MAX(INDEX(summary!$G$30:$K$39,MATCH($B33,summary!$B$30:$B$39,0),)) - $F$4,
"Low", "")
)
)</f>
        <v/>
      </c>
      <c r="M33" s="21" t="str">
        <f>VLOOKUP($B33,
summary!$B:$AL,
MATCH($M$11, summary!$B$11:$AL$11, 0),
FALSE
)</f>
        <v>polar</v>
      </c>
    </row>
    <row r="34" spans="2:13" x14ac:dyDescent="0.2">
      <c r="B34" s="7" t="s">
        <v>39</v>
      </c>
      <c r="C34" s="44" t="s">
        <v>40</v>
      </c>
      <c r="D34" t="s">
        <v>247</v>
      </c>
      <c r="E34" s="12">
        <v>0.33879999999999999</v>
      </c>
      <c r="F34" s="14">
        <v>0.45279000000000003</v>
      </c>
      <c r="H34" s="12">
        <v>-0.11398999999999999</v>
      </c>
      <c r="I34" s="14">
        <v>1E-3</v>
      </c>
      <c r="K34" s="45" t="str">
        <f>IFERROR(
IF(
$E34 &gt;= MAX(INDEX(summary!$G$30:$K$39,MATCH($C34,summary!$C$30:$C$39,0),)) - $F$4,
"High",
IF(
$E34 &lt;= MIN(INDEX(summary!$G$30:$K$39,MATCH($C34,summary!$C$30:$C$39,0),)) + $F$4,
"Low","")
),
IF(
1 - $E34 &lt;= MIN(INDEX(summary!$G$30:$K$39,MATCH($B34,summary!$B$30:$B$39,0),)) + $F$4,
"High",
IF(
1 - $E34 &gt;= MAX(INDEX(summary!$G$30:$K$39,MATCH($B34,summary!$B$30:$B$39,0),)) - $F$4,
"Low", "")
)
)</f>
        <v/>
      </c>
      <c r="M34" s="21" t="str">
        <f>VLOOKUP($B34,
summary!$B:$AL,
MATCH($M$11, summary!$B$11:$AL$11, 0),
FALSE
)</f>
        <v>polar</v>
      </c>
    </row>
    <row r="35" spans="2:13" x14ac:dyDescent="0.2">
      <c r="B35" s="7" t="s">
        <v>29</v>
      </c>
      <c r="C35" s="44" t="s">
        <v>30</v>
      </c>
      <c r="D35" t="s">
        <v>247</v>
      </c>
      <c r="E35" s="12">
        <v>0.30054999999999998</v>
      </c>
      <c r="F35" s="14">
        <v>0.41971000000000003</v>
      </c>
      <c r="H35" s="12">
        <v>-0.11916</v>
      </c>
      <c r="I35" s="14">
        <v>1E-3</v>
      </c>
      <c r="K35" s="45" t="str">
        <f>IFERROR(
IF(
$E35 &gt;= MAX(INDEX(summary!$G$30:$K$39,MATCH($C35,summary!$C$30:$C$39,0),)) - $F$4,
"High",
IF(
$E35 &lt;= MIN(INDEX(summary!$G$30:$K$39,MATCH($C35,summary!$C$30:$C$39,0),)) + $F$4,
"Low","")
),
IF(
1 - $E35 &lt;= MIN(INDEX(summary!$G$30:$K$39,MATCH($B35,summary!$B$30:$B$39,0),)) + $F$4,
"High",
IF(
1 - $E35 &gt;= MAX(INDEX(summary!$G$30:$K$39,MATCH($B35,summary!$B$30:$B$39,0),)) - $F$4,
"Low", "")
)
)</f>
        <v/>
      </c>
      <c r="M35" s="21" t="str">
        <f>VLOOKUP($B35,
summary!$B:$AL,
MATCH($M$11, summary!$B$11:$AL$11, 0),
FALSE
)</f>
        <v>polar</v>
      </c>
    </row>
    <row r="36" spans="2:13" x14ac:dyDescent="0.2">
      <c r="B36" s="7" t="s">
        <v>31</v>
      </c>
      <c r="C36" s="44" t="s">
        <v>32</v>
      </c>
      <c r="D36" t="s">
        <v>247</v>
      </c>
      <c r="E36" s="12">
        <v>0.17304</v>
      </c>
      <c r="F36" s="14">
        <v>0.30736999999999998</v>
      </c>
      <c r="H36" s="12">
        <v>-0.13433</v>
      </c>
      <c r="I36" s="14">
        <v>1E-3</v>
      </c>
      <c r="K36" s="45" t="str">
        <f>IFERROR(
IF(
$E36 &gt;= MAX(INDEX(summary!$G$30:$K$39,MATCH($C36,summary!$C$30:$C$39,0),)) - $F$4,
"High",
IF(
$E36 &lt;= MIN(INDEX(summary!$G$30:$K$39,MATCH($C36,summary!$C$30:$C$39,0),)) + $F$4,
"Low","")
),
IF(
1 - $E36 &lt;= MIN(INDEX(summary!$G$30:$K$39,MATCH($B36,summary!$B$30:$B$39,0),)) + $F$4,
"High",
IF(
1 - $E36 &gt;= MAX(INDEX(summary!$G$30:$K$39,MATCH($B36,summary!$B$30:$B$39,0),)) - $F$4,
"Low", "")
)
)</f>
        <v>Low</v>
      </c>
      <c r="M36" s="21" t="str">
        <f>VLOOKUP($B36,
summary!$B:$AL,
MATCH($M$11, summary!$B$11:$AL$11, 0),
FALSE
)</f>
        <v>polar</v>
      </c>
    </row>
    <row r="37" spans="2:13" x14ac:dyDescent="0.2">
      <c r="B37" s="7" t="s">
        <v>27</v>
      </c>
      <c r="C37" s="44" t="s">
        <v>28</v>
      </c>
      <c r="D37" t="s">
        <v>247</v>
      </c>
      <c r="E37" s="12">
        <v>0.32423000000000002</v>
      </c>
      <c r="F37" s="14">
        <v>0.45967999999999998</v>
      </c>
      <c r="H37" s="12">
        <v>-0.13544999999999999</v>
      </c>
      <c r="I37" s="14">
        <v>1E-3</v>
      </c>
      <c r="K37" s="45" t="str">
        <f>IFERROR(
IF(
$E37 &gt;= MAX(INDEX(summary!$G$30:$K$39,MATCH($C37,summary!$C$30:$C$39,0),)) - $F$4,
"High",
IF(
$E37 &lt;= MIN(INDEX(summary!$G$30:$K$39,MATCH($C37,summary!$C$30:$C$39,0),)) + $F$4,
"Low","")
),
IF(
1 - $E37 &lt;= MIN(INDEX(summary!$G$30:$K$39,MATCH($B37,summary!$B$30:$B$39,0),)) + $F$4,
"High",
IF(
1 - $E37 &gt;= MAX(INDEX(summary!$G$30:$K$39,MATCH($B37,summary!$B$30:$B$39,0),)) - $F$4,
"Low", "")
)
)</f>
        <v/>
      </c>
      <c r="M37" s="21" t="str">
        <f>VLOOKUP($B37,
summary!$B:$AL,
MATCH($M$11, summary!$B$11:$AL$11, 0),
FALSE
)</f>
        <v>polar</v>
      </c>
    </row>
    <row r="38" spans="2:13" x14ac:dyDescent="0.2">
      <c r="B38" s="7" t="s">
        <v>43</v>
      </c>
      <c r="C38" s="44" t="s">
        <v>44</v>
      </c>
      <c r="D38" t="s">
        <v>247</v>
      </c>
      <c r="E38" s="12">
        <v>0.33515</v>
      </c>
      <c r="F38" s="14">
        <v>0.58167000000000002</v>
      </c>
      <c r="H38" s="12">
        <v>-0.24651999999999999</v>
      </c>
      <c r="I38" s="14">
        <v>1E-3</v>
      </c>
      <c r="K38" s="45" t="str">
        <f>IFERROR(
IF(
$E38 &gt;= MAX(INDEX(summary!$G$30:$K$39,MATCH($C38,summary!$C$30:$C$39,0),)) - $F$4,
"High",
IF(
$E38 &lt;= MIN(INDEX(summary!$G$30:$K$39,MATCH($C38,summary!$C$30:$C$39,0),)) + $F$4,
"Low","")
),
IF(
1 - $E38 &lt;= MIN(INDEX(summary!$G$30:$K$39,MATCH($B38,summary!$B$30:$B$39,0),)) + $F$4,
"High",
IF(
1 - $E38 &gt;= MAX(INDEX(summary!$G$30:$K$39,MATCH($B38,summary!$B$30:$B$39,0),)) - $F$4,
"Low", "")
)
)</f>
        <v/>
      </c>
      <c r="M38" s="21" t="str">
        <f>VLOOKUP($B38,
summary!$B:$AL,
MATCH($M$11, summary!$B$11:$AL$11, 0),
FALSE
)</f>
        <v>polar</v>
      </c>
    </row>
    <row r="39" spans="2:13" x14ac:dyDescent="0.2">
      <c r="B39" s="22" t="s">
        <v>33</v>
      </c>
      <c r="C39" s="42" t="s">
        <v>34</v>
      </c>
      <c r="D39" t="s">
        <v>247</v>
      </c>
      <c r="E39" s="38">
        <v>0.13478999999999999</v>
      </c>
      <c r="F39" s="39">
        <v>0.42453000000000002</v>
      </c>
      <c r="H39" s="38">
        <v>-0.28974</v>
      </c>
      <c r="I39" s="39">
        <v>1E-3</v>
      </c>
      <c r="K39" s="45" t="str">
        <f>IFERROR(
IF(
$E39 &gt;= MAX(INDEX(summary!$G$30:$K$39,MATCH($C39,summary!$C$30:$C$39,0),)) - $F$4,
"High",
IF(
$E39 &lt;= MIN(INDEX(summary!$G$30:$K$39,MATCH($C39,summary!$C$30:$C$39,0),)) + $F$4,
"Low","")
),
IF(
1 - $E39 &lt;= MIN(INDEX(summary!$G$30:$K$39,MATCH($B39,summary!$B$30:$B$39,0),)) + $F$4,
"High",
IF(
1 - $E39 &gt;= MAX(INDEX(summary!$G$30:$K$39,MATCH($B39,summary!$B$30:$B$39,0),)) - $F$4,
"Low", "")
)
)</f>
        <v>Low</v>
      </c>
      <c r="M39" s="33" t="str">
        <f>VLOOKUP($B39,
summary!$B:$AL,
MATCH($M$11, summary!$B$11:$AL$11, 0),
FALSE
)</f>
        <v>polar</v>
      </c>
    </row>
    <row r="40" spans="2:13" x14ac:dyDescent="0.2"/>
    <row r="41" spans="2:13" x14ac:dyDescent="0.2"/>
    <row r="42" spans="2:13" x14ac:dyDescent="0.2">
      <c r="C42" s="31" t="s">
        <v>47</v>
      </c>
    </row>
    <row r="43" spans="2:13" x14ac:dyDescent="0.2">
      <c r="B43" s="6" t="s">
        <v>52</v>
      </c>
      <c r="C43" s="43" t="s">
        <v>53</v>
      </c>
      <c r="D43" t="s">
        <v>247</v>
      </c>
      <c r="E43" s="9">
        <v>0.79598999999999998</v>
      </c>
      <c r="F43" s="13">
        <v>0.50241000000000002</v>
      </c>
      <c r="H43" s="9">
        <v>0.29358000000000001</v>
      </c>
      <c r="I43" s="13">
        <v>1E-3</v>
      </c>
      <c r="K43" s="45" t="str">
        <f>IFERROR(
IF(
$E43 &gt;= MAX(INDEX(summary!$G$43:$K$52,MATCH($C43,summary!$C$43:$C$52,0),)) - $F$4,
"High",
IF(
$E43 &lt;= MIN(INDEX(summary!$G$43:$K$52,MATCH($C43,summary!$C$43:$C$52,0),)) + $F$4,
"Low","")
),
IF(
1 - $E43 &lt;= MIN(INDEX(summary!$G$43:$K$52,MATCH($B43,summary!$B$43:$B$52,0),)) + $F$4,
"High",
IF(
1 - $E43 &gt;= MAX(INDEX(summary!$G$43:$K$52,MATCH($B43,summary!$B$43:$B$52,0),)) - $F$4,
"Low", "")
)
)</f>
        <v>High</v>
      </c>
      <c r="M43" s="20" t="str">
        <f>VLOOKUP($B43,
summary!$B:$AL,
MATCH($M$11, summary!$B$11:$AL$11, 0),
FALSE
)</f>
        <v>polar</v>
      </c>
    </row>
    <row r="44" spans="2:13" x14ac:dyDescent="0.2">
      <c r="B44" s="7" t="s">
        <v>60</v>
      </c>
      <c r="C44" s="44" t="s">
        <v>61</v>
      </c>
      <c r="D44" t="s">
        <v>247</v>
      </c>
      <c r="E44" s="12">
        <v>0.82877999999999996</v>
      </c>
      <c r="F44" s="14">
        <v>0.55134000000000005</v>
      </c>
      <c r="H44" s="12">
        <v>0.27744000000000002</v>
      </c>
      <c r="I44" s="14">
        <v>1E-3</v>
      </c>
      <c r="K44" s="45" t="str">
        <f>IFERROR(
IF(
$E44 &gt;= MAX(INDEX(summary!$G$43:$K$52,MATCH($C44,summary!$C$43:$C$52,0),)) - $F$4,
"High",
IF(
$E44 &lt;= MIN(INDEX(summary!$G$43:$K$52,MATCH($C44,summary!$C$43:$C$52,0),)) + $F$4,
"Low","")
),
IF(
1 - $E44 &lt;= MIN(INDEX(summary!$G$43:$K$52,MATCH($B44,summary!$B$43:$B$52,0),)) + $F$4,
"High",
IF(
1 - $E44 &gt;= MAX(INDEX(summary!$G$43:$K$52,MATCH($B44,summary!$B$43:$B$52,0),)) - $F$4,
"Low", "")
)
)</f>
        <v>High</v>
      </c>
      <c r="M44" s="21" t="str">
        <f>VLOOKUP($B44,
summary!$B:$AL,
MATCH($M$11, summary!$B$11:$AL$11, 0),
FALSE
)</f>
        <v>polar</v>
      </c>
    </row>
    <row r="45" spans="2:13" x14ac:dyDescent="0.2">
      <c r="B45" s="7" t="s">
        <v>62</v>
      </c>
      <c r="C45" s="44" t="s">
        <v>63</v>
      </c>
      <c r="D45" t="s">
        <v>247</v>
      </c>
      <c r="E45" s="12">
        <v>0.85428000000000004</v>
      </c>
      <c r="F45" s="14">
        <v>0.58098000000000005</v>
      </c>
      <c r="H45" s="12">
        <v>0.27329999999999999</v>
      </c>
      <c r="I45" s="14">
        <v>1E-3</v>
      </c>
      <c r="K45" s="45" t="str">
        <f>IFERROR(
IF(
$E45 &gt;= MAX(INDEX(summary!$G$43:$K$52,MATCH($C45,summary!$C$43:$C$52,0),)) - $F$4,
"High",
IF(
$E45 &lt;= MIN(INDEX(summary!$G$43:$K$52,MATCH($C45,summary!$C$43:$C$52,0),)) + $F$4,
"Low","")
),
IF(
1 - $E45 &lt;= MIN(INDEX(summary!$G$43:$K$52,MATCH($B45,summary!$B$43:$B$52,0),)) + $F$4,
"High",
IF(
1 - $E45 &gt;= MAX(INDEX(summary!$G$43:$K$52,MATCH($B45,summary!$B$43:$B$52,0),)) - $F$4,
"Low", "")
)
)</f>
        <v/>
      </c>
      <c r="M45" s="21" t="str">
        <f>VLOOKUP($B45,
summary!$B:$AL,
MATCH($M$11, summary!$B$11:$AL$11, 0),
FALSE
)</f>
        <v>polar</v>
      </c>
    </row>
    <row r="46" spans="2:13" x14ac:dyDescent="0.2">
      <c r="B46" s="7" t="s">
        <v>50</v>
      </c>
      <c r="C46" s="44" t="s">
        <v>51</v>
      </c>
      <c r="D46" t="s">
        <v>247</v>
      </c>
      <c r="E46" s="12">
        <v>0.68306</v>
      </c>
      <c r="F46" s="14">
        <v>0.56098999999999999</v>
      </c>
      <c r="H46" s="12">
        <v>0.12207</v>
      </c>
      <c r="I46" s="14">
        <v>1E-3</v>
      </c>
      <c r="K46" s="45" t="str">
        <f>IFERROR(
IF(
$E46 &gt;= MAX(INDEX(summary!$G$43:$K$52,MATCH($C46,summary!$C$43:$C$52,0),)) - $F$4,
"High",
IF(
$E46 &lt;= MIN(INDEX(summary!$G$43:$K$52,MATCH($C46,summary!$C$43:$C$52,0),)) + $F$4,
"Low","")
),
IF(
1 - $E46 &lt;= MIN(INDEX(summary!$G$43:$K$52,MATCH($B46,summary!$B$43:$B$52,0),)) + $F$4,
"High",
IF(
1 - $E46 &gt;= MAX(INDEX(summary!$G$43:$K$52,MATCH($B46,summary!$B$43:$B$52,0),)) - $F$4,
"Low", "")
)
)</f>
        <v>High</v>
      </c>
      <c r="M46" s="21" t="str">
        <f>VLOOKUP($B46,
summary!$B:$AL,
MATCH($M$11, summary!$B$11:$AL$11, 0),
FALSE
)</f>
        <v>polar</v>
      </c>
    </row>
    <row r="47" spans="2:13" x14ac:dyDescent="0.2">
      <c r="B47" s="7" t="s">
        <v>56</v>
      </c>
      <c r="C47" s="44" t="s">
        <v>57</v>
      </c>
      <c r="D47" t="s">
        <v>247</v>
      </c>
      <c r="E47" s="12">
        <v>0.30601</v>
      </c>
      <c r="F47" s="14">
        <v>0.39213999999999999</v>
      </c>
      <c r="H47" s="12">
        <v>-8.6129999999999998E-2</v>
      </c>
      <c r="I47" s="14">
        <v>1E-3</v>
      </c>
      <c r="K47" s="45" t="str">
        <f>IFERROR(
IF(
$E47 &gt;= MAX(INDEX(summary!$G$43:$K$52,MATCH($C47,summary!$C$43:$C$52,0),)) - $F$4,
"High",
IF(
$E47 &lt;= MIN(INDEX(summary!$G$43:$K$52,MATCH($C47,summary!$C$43:$C$52,0),)) + $F$4,
"Low","")
),
IF(
1 - $E47 &lt;= MIN(INDEX(summary!$G$43:$K$52,MATCH($B47,summary!$B$43:$B$52,0),)) + $F$4,
"High",
IF(
1 - $E47 &gt;= MAX(INDEX(summary!$G$43:$K$52,MATCH($B47,summary!$B$43:$B$52,0),)) - $F$4,
"Low", "")
)
)</f>
        <v/>
      </c>
      <c r="M47" s="21" t="str">
        <f>VLOOKUP($B47,
summary!$B:$AL,
MATCH($M$11, summary!$B$11:$AL$11, 0),
FALSE
)</f>
        <v>polar</v>
      </c>
    </row>
    <row r="48" spans="2:13" x14ac:dyDescent="0.2">
      <c r="B48" s="7" t="s">
        <v>64</v>
      </c>
      <c r="C48" s="44" t="s">
        <v>65</v>
      </c>
      <c r="D48" t="s">
        <v>247</v>
      </c>
      <c r="E48" s="12">
        <v>0.20219000000000001</v>
      </c>
      <c r="F48" s="14">
        <v>0.37078</v>
      </c>
      <c r="H48" s="12">
        <v>-0.16858999999999999</v>
      </c>
      <c r="I48" s="14">
        <v>1E-3</v>
      </c>
      <c r="K48" s="45" t="str">
        <f>IFERROR(
IF(
$E48 &gt;= MAX(INDEX(summary!$G$43:$K$52,MATCH($C48,summary!$C$43:$C$52,0),)) - $F$4,
"High",
IF(
$E48 &lt;= MIN(INDEX(summary!$G$43:$K$52,MATCH($C48,summary!$C$43:$C$52,0),)) + $F$4,
"Low","")
),
IF(
1 - $E48 &lt;= MIN(INDEX(summary!$G$43:$K$52,MATCH($B48,summary!$B$43:$B$52,0),)) + $F$4,
"High",
IF(
1 - $E48 &gt;= MAX(INDEX(summary!$G$43:$K$52,MATCH($B48,summary!$B$43:$B$52,0),)) - $F$4,
"Low", "")
)
)</f>
        <v/>
      </c>
      <c r="M48" s="21" t="str">
        <f>VLOOKUP($B48,
summary!$B:$AL,
MATCH($M$11, summary!$B$11:$AL$11, 0),
FALSE
)</f>
        <v>polar</v>
      </c>
    </row>
    <row r="49" spans="2:13" x14ac:dyDescent="0.2">
      <c r="B49" s="7" t="s">
        <v>66</v>
      </c>
      <c r="C49" s="44" t="s">
        <v>67</v>
      </c>
      <c r="D49" t="s">
        <v>247</v>
      </c>
      <c r="E49" s="12">
        <v>0.15847</v>
      </c>
      <c r="F49" s="14">
        <v>0.40661999999999998</v>
      </c>
      <c r="H49" s="12">
        <v>-0.24815000000000001</v>
      </c>
      <c r="I49" s="14">
        <v>1E-3</v>
      </c>
      <c r="K49" s="45" t="str">
        <f>IFERROR(
IF(
$E49 &gt;= MAX(INDEX(summary!$G$43:$K$52,MATCH($C49,summary!$C$43:$C$52,0),)) - $F$4,
"High",
IF(
$E49 &lt;= MIN(INDEX(summary!$G$43:$K$52,MATCH($C49,summary!$C$43:$C$52,0),)) + $F$4,
"Low","")
),
IF(
1 - $E49 &lt;= MIN(INDEX(summary!$G$43:$K$52,MATCH($B49,summary!$B$43:$B$52,0),)) + $F$4,
"High",
IF(
1 - $E49 &gt;= MAX(INDEX(summary!$G$43:$K$52,MATCH($B49,summary!$B$43:$B$52,0),)) - $F$4,
"Low", "")
)
)</f>
        <v>Low</v>
      </c>
      <c r="M49" s="21" t="str">
        <f>VLOOKUP($B49,
summary!$B:$AL,
MATCH($M$11, summary!$B$11:$AL$11, 0),
FALSE
)</f>
        <v>polar</v>
      </c>
    </row>
    <row r="50" spans="2:13" x14ac:dyDescent="0.2">
      <c r="B50" s="7" t="s">
        <v>58</v>
      </c>
      <c r="C50" s="44" t="s">
        <v>59</v>
      </c>
      <c r="D50" t="s">
        <v>247</v>
      </c>
      <c r="E50" s="12">
        <v>0.32240000000000002</v>
      </c>
      <c r="F50" s="14">
        <v>0.58718000000000004</v>
      </c>
      <c r="H50" s="12">
        <v>-0.26478000000000002</v>
      </c>
      <c r="I50" s="14">
        <v>1E-3</v>
      </c>
      <c r="K50" s="45" t="str">
        <f>IFERROR(
IF(
$E50 &gt;= MAX(INDEX(summary!$G$43:$K$52,MATCH($C50,summary!$C$43:$C$52,0),)) - $F$4,
"High",
IF(
$E50 &lt;= MIN(INDEX(summary!$G$43:$K$52,MATCH($C50,summary!$C$43:$C$52,0),)) + $F$4,
"Low","")
),
IF(
1 - $E50 &lt;= MIN(INDEX(summary!$G$43:$K$52,MATCH($B50,summary!$B$43:$B$52,0),)) + $F$4,
"High",
IF(
1 - $E50 &gt;= MAX(INDEX(summary!$G$43:$K$52,MATCH($B50,summary!$B$43:$B$52,0),)) - $F$4,
"Low", "")
)
)</f>
        <v>Low</v>
      </c>
      <c r="M50" s="21" t="str">
        <f>VLOOKUP($B50,
summary!$B:$AL,
MATCH($M$11, summary!$B$11:$AL$11, 0),
FALSE
)</f>
        <v>polar</v>
      </c>
    </row>
    <row r="51" spans="2:13" x14ac:dyDescent="0.2">
      <c r="B51" s="7" t="s">
        <v>54</v>
      </c>
      <c r="C51" s="44" t="s">
        <v>55</v>
      </c>
      <c r="D51" t="s">
        <v>247</v>
      </c>
      <c r="E51" s="12">
        <v>0.16028999999999999</v>
      </c>
      <c r="F51" s="14">
        <v>0.46382000000000001</v>
      </c>
      <c r="H51" s="12">
        <v>-0.30353000000000002</v>
      </c>
      <c r="I51" s="14">
        <v>1E-3</v>
      </c>
      <c r="K51" s="45" t="str">
        <f>IFERROR(
IF(
$E51 &gt;= MAX(INDEX(summary!$G$43:$K$52,MATCH($C51,summary!$C$43:$C$52,0),)) - $F$4,
"High",
IF(
$E51 &lt;= MIN(INDEX(summary!$G$43:$K$52,MATCH($C51,summary!$C$43:$C$52,0),)) + $F$4,
"Low","")
),
IF(
1 - $E51 &lt;= MIN(INDEX(summary!$G$43:$K$52,MATCH($B51,summary!$B$43:$B$52,0),)) + $F$4,
"High",
IF(
1 - $E51 &gt;= MAX(INDEX(summary!$G$43:$K$52,MATCH($B51,summary!$B$43:$B$52,0),)) - $F$4,
"Low", "")
)
)</f>
        <v/>
      </c>
      <c r="M51" s="21" t="str">
        <f>VLOOKUP($B51,
summary!$B:$AL,
MATCH($M$11, summary!$B$11:$AL$11, 0),
FALSE
)</f>
        <v>polar</v>
      </c>
    </row>
    <row r="52" spans="2:13" x14ac:dyDescent="0.2">
      <c r="B52" s="22" t="s">
        <v>48</v>
      </c>
      <c r="C52" s="42" t="s">
        <v>49</v>
      </c>
      <c r="D52" t="s">
        <v>247</v>
      </c>
      <c r="E52" s="38">
        <v>0.1275</v>
      </c>
      <c r="F52" s="39">
        <v>0.58579999999999999</v>
      </c>
      <c r="H52" s="38">
        <v>-0.45829999999999999</v>
      </c>
      <c r="I52" s="39">
        <v>1E-3</v>
      </c>
      <c r="K52" s="45" t="str">
        <f>IFERROR(
IF(
$E52 &gt;= MAX(INDEX(summary!$G$43:$K$52,MATCH($C52,summary!$C$43:$C$52,0),)) - $F$4,
"High",
IF(
$E52 &lt;= MIN(INDEX(summary!$G$43:$K$52,MATCH($C52,summary!$C$43:$C$52,0),)) + $F$4,
"Low","")
),
IF(
1 - $E52 &lt;= MIN(INDEX(summary!$G$43:$K$52,MATCH($B52,summary!$B$43:$B$52,0),)) + $F$4,
"High",
IF(
1 - $E52 &gt;= MAX(INDEX(summary!$G$43:$K$52,MATCH($B52,summary!$B$43:$B$52,0),)) - $F$4,
"Low", "")
)
)</f>
        <v>Low</v>
      </c>
      <c r="M52" s="33" t="str">
        <f>VLOOKUP($B52,
summary!$B:$AL,
MATCH($M$11, summary!$B$11:$AL$11, 0),
FALSE
)</f>
        <v>polar</v>
      </c>
    </row>
    <row r="53" spans="2:13" x14ac:dyDescent="0.2"/>
    <row r="54" spans="2:13" x14ac:dyDescent="0.2"/>
    <row r="55" spans="2:13" x14ac:dyDescent="0.2">
      <c r="C55" s="31" t="s">
        <v>68</v>
      </c>
    </row>
    <row r="56" spans="2:13" x14ac:dyDescent="0.2">
      <c r="B56" s="6" t="s">
        <v>77</v>
      </c>
      <c r="C56" s="43" t="s">
        <v>78</v>
      </c>
      <c r="D56" t="s">
        <v>247</v>
      </c>
      <c r="E56" s="9">
        <v>0.86156999999999995</v>
      </c>
      <c r="F56" s="13">
        <v>0.34044999999999997</v>
      </c>
      <c r="H56" s="9">
        <v>0.52112000000000003</v>
      </c>
      <c r="I56" s="13">
        <v>1E-3</v>
      </c>
      <c r="K56" s="45" t="str">
        <f>IFERROR(
IF(
$E56 &gt;= MAX(INDEX(summary!$G$56:$K$63,MATCH($C56,summary!$C$56:$C$63,0),)) - $F$4,
"High",
IF(
$E56 &lt;= MIN(INDEX(summary!$G$56:$K$63,MATCH($C56,summary!$C$56:$C$63,0),)) + $F$4,
"Low","")
),
IF(
1 - $E56 &lt;= MIN(INDEX(summary!$G$56:$K$63,MATCH($B56,summary!$B$56:$B$63,0),)) + $F$4,
"High",
IF(
1 - $E56 &gt;= MAX(INDEX(summary!$G$56:$K$63,MATCH($B56,summary!$B$56:$B$63,0),)) - $F$4,
"Low", "")
)
)</f>
        <v>High</v>
      </c>
      <c r="M56" s="20" t="str">
        <f>VLOOKUP($B56,
summary!$B:$AL,
MATCH($M$11, summary!$B$11:$AL$11, 0),
FALSE
)</f>
        <v>polar</v>
      </c>
    </row>
    <row r="57" spans="2:13" x14ac:dyDescent="0.2">
      <c r="B57" s="7" t="s">
        <v>71</v>
      </c>
      <c r="C57" s="44" t="s">
        <v>72</v>
      </c>
      <c r="D57" t="s">
        <v>247</v>
      </c>
      <c r="E57" s="12">
        <v>0.83970999999999996</v>
      </c>
      <c r="F57" s="14">
        <v>0.51482000000000006</v>
      </c>
      <c r="H57" s="12">
        <v>0.32489000000000001</v>
      </c>
      <c r="I57" s="14">
        <v>1E-3</v>
      </c>
      <c r="K57" s="45" t="str">
        <f>IFERROR(
IF(
$E57 &gt;= MAX(INDEX(summary!$G$56:$K$63,MATCH($C57,summary!$C$56:$C$63,0),)) - $F$4,
"High",
IF(
$E57 &lt;= MIN(INDEX(summary!$G$56:$K$63,MATCH($C57,summary!$C$56:$C$63,0),)) + $F$4,
"Low","")
),
IF(
1 - $E57 &lt;= MIN(INDEX(summary!$G$56:$K$63,MATCH($B57,summary!$B$56:$B$63,0),)) + $F$4,
"High",
IF(
1 - $E57 &gt;= MAX(INDEX(summary!$G$56:$K$63,MATCH($B57,summary!$B$56:$B$63,0),)) - $F$4,
"Low", "")
)
)</f>
        <v>High</v>
      </c>
      <c r="M57" s="21" t="str">
        <f>VLOOKUP($B57,
summary!$B:$AL,
MATCH($M$11, summary!$B$11:$AL$11, 0),
FALSE
)</f>
        <v>polar</v>
      </c>
    </row>
    <row r="58" spans="2:13" x14ac:dyDescent="0.2">
      <c r="B58" s="7" t="s">
        <v>75</v>
      </c>
      <c r="C58" s="44" t="s">
        <v>76</v>
      </c>
      <c r="D58" t="s">
        <v>247</v>
      </c>
      <c r="E58" s="12">
        <v>0.70491999999999999</v>
      </c>
      <c r="F58" s="14">
        <v>0.39904000000000001</v>
      </c>
      <c r="H58" s="12">
        <v>0.30587999999999999</v>
      </c>
      <c r="I58" s="14">
        <v>1E-3</v>
      </c>
      <c r="K58" s="45" t="str">
        <f>IFERROR(
IF(
$E58 &gt;= MAX(INDEX(summary!$G$56:$K$63,MATCH($C58,summary!$C$56:$C$63,0),)) - $F$4,
"High",
IF(
$E58 &lt;= MIN(INDEX(summary!$G$56:$K$63,MATCH($C58,summary!$C$56:$C$63,0),)) + $F$4,
"Low","")
),
IF(
1 - $E58 &lt;= MIN(INDEX(summary!$G$56:$K$63,MATCH($B58,summary!$B$56:$B$63,0),)) + $F$4,
"High",
IF(
1 - $E58 &gt;= MAX(INDEX(summary!$G$56:$K$63,MATCH($B58,summary!$B$56:$B$63,0),)) - $F$4,
"Low", "")
)
)</f>
        <v>High</v>
      </c>
      <c r="M58" s="21" t="str">
        <f>VLOOKUP($B58,
summary!$B:$AL,
MATCH($M$11, summary!$B$11:$AL$11, 0),
FALSE
)</f>
        <v>polar</v>
      </c>
    </row>
    <row r="59" spans="2:13" x14ac:dyDescent="0.2">
      <c r="B59" s="7" t="s">
        <v>79</v>
      </c>
      <c r="C59" s="44" t="s">
        <v>80</v>
      </c>
      <c r="D59" t="s">
        <v>247</v>
      </c>
      <c r="E59" s="12">
        <v>0.67395000000000005</v>
      </c>
      <c r="F59" s="14">
        <v>0.41832999999999998</v>
      </c>
      <c r="H59" s="12">
        <v>0.25562000000000001</v>
      </c>
      <c r="I59" s="14">
        <v>1E-3</v>
      </c>
      <c r="K59" s="45" t="str">
        <f>IFERROR(
IF(
$E59 &gt;= MAX(INDEX(summary!$G$56:$K$63,MATCH($C59,summary!$C$56:$C$63,0),)) - $F$4,
"High",
IF(
$E59 &lt;= MIN(INDEX(summary!$G$56:$K$63,MATCH($C59,summary!$C$56:$C$63,0),)) + $F$4,
"Low","")
),
IF(
1 - $E59 &lt;= MIN(INDEX(summary!$G$56:$K$63,MATCH($B59,summary!$B$56:$B$63,0),)) + $F$4,
"High",
IF(
1 - $E59 &gt;= MAX(INDEX(summary!$G$56:$K$63,MATCH($B59,summary!$B$56:$B$63,0),)) - $F$4,
"Low", "")
)
)</f>
        <v/>
      </c>
      <c r="M59" s="21" t="str">
        <f>VLOOKUP($B59,
summary!$B:$AL,
MATCH($M$11, summary!$B$11:$AL$11, 0),
FALSE
)</f>
        <v>polar</v>
      </c>
    </row>
    <row r="60" spans="2:13" x14ac:dyDescent="0.2">
      <c r="B60" s="7" t="s">
        <v>69</v>
      </c>
      <c r="C60" s="44" t="s">
        <v>70</v>
      </c>
      <c r="D60" t="s">
        <v>247</v>
      </c>
      <c r="E60" s="12">
        <v>0.68123999999999996</v>
      </c>
      <c r="F60" s="14">
        <v>0.54583000000000004</v>
      </c>
      <c r="H60" s="12">
        <v>0.13541</v>
      </c>
      <c r="I60" s="14">
        <v>1E-3</v>
      </c>
      <c r="K60" s="45" t="str">
        <f>IFERROR(
IF(
$E60 &gt;= MAX(INDEX(summary!$G$56:$K$63,MATCH($C60,summary!$C$56:$C$63,0),)) - $F$4,
"High",
IF(
$E60 &lt;= MIN(INDEX(summary!$G$56:$K$63,MATCH($C60,summary!$C$56:$C$63,0),)) + $F$4,
"Low","")
),
IF(
1 - $E60 &lt;= MIN(INDEX(summary!$G$56:$K$63,MATCH($B60,summary!$B$56:$B$63,0),)) + $F$4,
"High",
IF(
1 - $E60 &gt;= MAX(INDEX(summary!$G$56:$K$63,MATCH($B60,summary!$B$56:$B$63,0),)) - $F$4,
"Low", "")
)
)</f>
        <v/>
      </c>
      <c r="M60" s="21" t="str">
        <f>VLOOKUP($B60,
summary!$B:$AL,
MATCH($M$11, summary!$B$11:$AL$11, 0),
FALSE
)</f>
        <v>polar</v>
      </c>
    </row>
    <row r="61" spans="2:13" x14ac:dyDescent="0.2">
      <c r="B61" s="7" t="s">
        <v>83</v>
      </c>
      <c r="C61" s="44" t="s">
        <v>84</v>
      </c>
      <c r="D61" t="s">
        <v>247</v>
      </c>
      <c r="E61" s="12">
        <v>0.49180000000000001</v>
      </c>
      <c r="F61" s="14">
        <v>0.43142999999999998</v>
      </c>
      <c r="H61" s="12">
        <v>6.037E-2</v>
      </c>
      <c r="I61" s="14">
        <v>1.7659999999999999E-2</v>
      </c>
      <c r="K61" s="45" t="str">
        <f>IFERROR(
IF(
$E61 &gt;= MAX(INDEX(summary!$G$56:$K$63,MATCH($C61,summary!$C$56:$C$63,0),)) - $F$4,
"High",
IF(
$E61 &lt;= MIN(INDEX(summary!$G$56:$K$63,MATCH($C61,summary!$C$56:$C$63,0),)) + $F$4,
"Low","")
),
IF(
1 - $E61 &lt;= MIN(INDEX(summary!$G$56:$K$63,MATCH($B61,summary!$B$56:$B$63,0),)) + $F$4,
"High",
IF(
1 - $E61 &gt;= MAX(INDEX(summary!$G$56:$K$63,MATCH($B61,summary!$B$56:$B$63,0),)) - $F$4,
"Low", "")
)
)</f>
        <v/>
      </c>
      <c r="M61" s="21" t="str">
        <f>VLOOKUP($B61,
summary!$B:$AL,
MATCH($M$11, summary!$B$11:$AL$11, 0),
FALSE
)</f>
        <v>polar</v>
      </c>
    </row>
    <row r="62" spans="2:13" x14ac:dyDescent="0.2">
      <c r="B62" s="7" t="s">
        <v>73</v>
      </c>
      <c r="C62" s="44" t="s">
        <v>74</v>
      </c>
      <c r="D62" t="s">
        <v>247</v>
      </c>
      <c r="E62" s="12">
        <v>0.47177000000000002</v>
      </c>
      <c r="F62" s="14">
        <v>0.42521999999999999</v>
      </c>
      <c r="H62" s="12">
        <v>4.6550000000000001E-2</v>
      </c>
      <c r="I62" s="14">
        <v>6.8500000000000005E-2</v>
      </c>
      <c r="K62" s="45" t="str">
        <f>IFERROR(
IF(
$E62 &gt;= MAX(INDEX(summary!$G$56:$K$63,MATCH($C62,summary!$C$56:$C$63,0),)) - $F$4,
"High",
IF(
$E62 &lt;= MIN(INDEX(summary!$G$56:$K$63,MATCH($C62,summary!$C$56:$C$63,0),)) + $F$4,
"Low","")
),
IF(
1 - $E62 &lt;= MIN(INDEX(summary!$G$56:$K$63,MATCH($B62,summary!$B$56:$B$63,0),)) + $F$4,
"High",
IF(
1 - $E62 &gt;= MAX(INDEX(summary!$G$56:$K$63,MATCH($B62,summary!$B$56:$B$63,0),)) - $F$4,
"Low", "")
)
)</f>
        <v/>
      </c>
      <c r="M62" s="21" t="str">
        <f>VLOOKUP($B62,
summary!$B:$AL,
MATCH($M$11, summary!$B$11:$AL$11, 0),
FALSE
)</f>
        <v>polar</v>
      </c>
    </row>
    <row r="63" spans="2:13" x14ac:dyDescent="0.2">
      <c r="B63" s="22" t="s">
        <v>81</v>
      </c>
      <c r="C63" s="42" t="s">
        <v>82</v>
      </c>
      <c r="D63" t="s">
        <v>247</v>
      </c>
      <c r="E63" s="38">
        <v>0.29143999999999998</v>
      </c>
      <c r="F63" s="39">
        <v>0.35975000000000001</v>
      </c>
      <c r="H63" s="38">
        <v>-6.8309999999999996E-2</v>
      </c>
      <c r="I63" s="39">
        <v>4.7600000000000003E-3</v>
      </c>
      <c r="K63" s="45" t="str">
        <f>IFERROR(
IF(
$E63 &gt;= MAX(INDEX(summary!$G$56:$K$63,MATCH($C63,summary!$C$56:$C$63,0),)) - $F$4,
"High",
IF(
$E63 &lt;= MIN(INDEX(summary!$G$56:$K$63,MATCH($C63,summary!$C$56:$C$63,0),)) + $F$4,
"Low","")
),
IF(
1 - $E63 &lt;= MIN(INDEX(summary!$G$56:$K$63,MATCH($B63,summary!$B$56:$B$63,0),)) + $F$4,
"High",
IF(
1 - $E63 &gt;= MAX(INDEX(summary!$G$56:$K$63,MATCH($B63,summary!$B$56:$B$63,0),)) - $F$4,
"Low", "")
)
)</f>
        <v/>
      </c>
      <c r="M63" s="33" t="str">
        <f>VLOOKUP($B63,
summary!$B:$AL,
MATCH($M$11, summary!$B$11:$AL$11, 0),
FALSE
)</f>
        <v>polar</v>
      </c>
    </row>
    <row r="64" spans="2:13" x14ac:dyDescent="0.2"/>
    <row r="65" spans="2:13" x14ac:dyDescent="0.2"/>
    <row r="66" spans="2:13" x14ac:dyDescent="0.2">
      <c r="C66" s="31" t="s">
        <v>85</v>
      </c>
    </row>
    <row r="67" spans="2:13" x14ac:dyDescent="0.2">
      <c r="B67" s="6" t="s">
        <v>96</v>
      </c>
      <c r="C67" s="43" t="s">
        <v>97</v>
      </c>
      <c r="D67" t="s">
        <v>247</v>
      </c>
      <c r="E67" s="9">
        <v>0.19308</v>
      </c>
      <c r="F67" s="13">
        <v>6.6159999999999997E-2</v>
      </c>
      <c r="H67" s="9">
        <v>0.12692000000000001</v>
      </c>
      <c r="I67" s="13">
        <v>1E-3</v>
      </c>
      <c r="K67" s="45" t="str">
        <f>IFERROR(
IF(
$E67 &gt;= MAX(INDEX(summary!$G$67:$K$73,MATCH($C67,summary!$C$67:$C$73,0),)) - $F$4,
"High",
IF(
$E67 &lt;= MIN(INDEX(summary!$G$67:$K$73,MATCH($C67,summary!$C$67:$C$73,0),)) + $F$4,
"Low","")
),
IF(
1 - $E67 &lt;= MIN(INDEX(summary!$G$67:$K$73,MATCH($B67,summary!$B$67:$B$73,0),)) + $F$4,
"High",
IF(
1 - $E67 &gt;= MAX(INDEX(summary!$G$67:$K$73,MATCH($B67,summary!$B$67:$B$73,0),)) - $F$4,
"Low", "")
)
)</f>
        <v>High</v>
      </c>
      <c r="M67" s="20" t="str">
        <f>VLOOKUP($B67,
summary!$B:$AL,
MATCH($M$11, summary!$B$11:$AL$11, 0),
FALSE
)</f>
        <v>profile</v>
      </c>
    </row>
    <row r="68" spans="2:13" x14ac:dyDescent="0.2">
      <c r="B68" s="7" t="s">
        <v>86</v>
      </c>
      <c r="C68" s="44" t="s">
        <v>87</v>
      </c>
      <c r="D68" t="s">
        <v>247</v>
      </c>
      <c r="E68" s="12">
        <v>0.38979999999999998</v>
      </c>
      <c r="F68" s="14">
        <v>0.33287</v>
      </c>
      <c r="H68" s="12">
        <v>5.6930000000000001E-2</v>
      </c>
      <c r="I68" s="14">
        <v>1.9720000000000001E-2</v>
      </c>
      <c r="K68" s="45" t="str">
        <f>IFERROR(
IF(
$E68 &gt;= MAX(INDEX(summary!$G$67:$K$73,MATCH($C68,summary!$C$67:$C$73,0),)) - $F$4,
"High",
IF(
$E68 &lt;= MIN(INDEX(summary!$G$67:$K$73,MATCH($C68,summary!$C$67:$C$73,0),)) + $F$4,
"Low","")
),
IF(
1 - $E68 &lt;= MIN(INDEX(summary!$G$67:$K$73,MATCH($B68,summary!$B$67:$B$73,0),)) + $F$4,
"High",
IF(
1 - $E68 &gt;= MAX(INDEX(summary!$G$67:$K$73,MATCH($B68,summary!$B$67:$B$73,0),)) - $F$4,
"Low", "")
)
)</f>
        <v/>
      </c>
      <c r="M68" s="21" t="str">
        <f>VLOOKUP($B68,
summary!$B:$AL,
MATCH($M$11, summary!$B$11:$AL$11, 0),
FALSE
)</f>
        <v>profile</v>
      </c>
    </row>
    <row r="69" spans="2:13" x14ac:dyDescent="0.2">
      <c r="B69" s="7" t="s">
        <v>98</v>
      </c>
      <c r="C69" s="44" t="s">
        <v>99</v>
      </c>
      <c r="D69" t="s">
        <v>247</v>
      </c>
      <c r="E69" s="12">
        <v>5.8290000000000002E-2</v>
      </c>
      <c r="F69" s="14">
        <v>5.9270000000000003E-2</v>
      </c>
      <c r="H69" s="12">
        <v>-9.8000000000000192E-4</v>
      </c>
      <c r="I69" s="14">
        <v>1</v>
      </c>
      <c r="K69" s="45" t="str">
        <f>IFERROR(
IF(
$E69 &gt;= MAX(INDEX(summary!$G$67:$K$73,MATCH($C69,summary!$C$67:$C$73,0),)) - $F$4,
"High",
IF(
$E69 &lt;= MIN(INDEX(summary!$G$67:$K$73,MATCH($C69,summary!$C$67:$C$73,0),)) + $F$4,
"Low","")
),
IF(
1 - $E69 &lt;= MIN(INDEX(summary!$G$67:$K$73,MATCH($B69,summary!$B$67:$B$73,0),)) + $F$4,
"High",
IF(
1 - $E69 &gt;= MAX(INDEX(summary!$G$67:$K$73,MATCH($B69,summary!$B$67:$B$73,0),)) - $F$4,
"Low", "")
)
)</f>
        <v/>
      </c>
      <c r="M69" s="21" t="str">
        <f>VLOOKUP($B69,
summary!$B:$AL,
MATCH($M$11, summary!$B$11:$AL$11, 0),
FALSE
)</f>
        <v>profile</v>
      </c>
    </row>
    <row r="70" spans="2:13" x14ac:dyDescent="0.2">
      <c r="B70" s="7" t="s">
        <v>88</v>
      </c>
      <c r="C70" s="44" t="s">
        <v>89</v>
      </c>
      <c r="D70" t="s">
        <v>247</v>
      </c>
      <c r="E70" s="12">
        <v>0.14571999999999999</v>
      </c>
      <c r="F70" s="14">
        <v>0.16334000000000001</v>
      </c>
      <c r="H70" s="12">
        <v>-1.762E-2</v>
      </c>
      <c r="I70" s="14">
        <v>0.37129000000000001</v>
      </c>
      <c r="K70" s="45" t="str">
        <f>IFERROR(
IF(
$E70 &gt;= MAX(INDEX(summary!$G$67:$K$73,MATCH($C70,summary!$C$67:$C$73,0),)) - $F$4,
"High",
IF(
$E70 &lt;= MIN(INDEX(summary!$G$67:$K$73,MATCH($C70,summary!$C$67:$C$73,0),)) + $F$4,
"Low","")
),
IF(
1 - $E70 &lt;= MIN(INDEX(summary!$G$67:$K$73,MATCH($B70,summary!$B$67:$B$73,0),)) + $F$4,
"High",
IF(
1 - $E70 &gt;= MAX(INDEX(summary!$G$67:$K$73,MATCH($B70,summary!$B$67:$B$73,0),)) - $F$4,
"Low", "")
)
)</f>
        <v/>
      </c>
      <c r="M70" s="21" t="str">
        <f>VLOOKUP($B70,
summary!$B:$AL,
MATCH($M$11, summary!$B$11:$AL$11, 0),
FALSE
)</f>
        <v>profile</v>
      </c>
    </row>
    <row r="71" spans="2:13" x14ac:dyDescent="0.2">
      <c r="B71" s="7" t="s">
        <v>94</v>
      </c>
      <c r="C71" s="44" t="s">
        <v>95</v>
      </c>
      <c r="D71" t="s">
        <v>247</v>
      </c>
      <c r="E71" s="12">
        <v>9.1069999999999998E-2</v>
      </c>
      <c r="F71" s="14">
        <v>0.12198000000000001</v>
      </c>
      <c r="H71" s="12">
        <v>-3.091E-2</v>
      </c>
      <c r="I71" s="14">
        <v>6.207E-2</v>
      </c>
      <c r="K71" s="45" t="str">
        <f>IFERROR(
IF(
$E71 &gt;= MAX(INDEX(summary!$G$67:$K$73,MATCH($C71,summary!$C$67:$C$73,0),)) - $F$4,
"High",
IF(
$E71 &lt;= MIN(INDEX(summary!$G$67:$K$73,MATCH($C71,summary!$C$67:$C$73,0),)) + $F$4,
"Low","")
),
IF(
1 - $E71 &lt;= MIN(INDEX(summary!$G$67:$K$73,MATCH($B71,summary!$B$67:$B$73,0),)) + $F$4,
"High",
IF(
1 - $E71 &gt;= MAX(INDEX(summary!$G$67:$K$73,MATCH($B71,summary!$B$67:$B$73,0),)) - $F$4,
"Low", "")
)
)</f>
        <v>Low</v>
      </c>
      <c r="M71" s="21" t="str">
        <f>VLOOKUP($B71,
summary!$B:$AL,
MATCH($M$11, summary!$B$11:$AL$11, 0),
FALSE
)</f>
        <v>profile</v>
      </c>
    </row>
    <row r="72" spans="2:13" x14ac:dyDescent="0.2">
      <c r="B72" s="7" t="s">
        <v>92</v>
      </c>
      <c r="C72" s="44" t="s">
        <v>93</v>
      </c>
      <c r="D72" t="s">
        <v>247</v>
      </c>
      <c r="E72" s="12">
        <v>9.1069999999999998E-2</v>
      </c>
      <c r="F72" s="14">
        <v>0.14817</v>
      </c>
      <c r="H72" s="12">
        <v>-5.7099999999999998E-2</v>
      </c>
      <c r="I72" s="14">
        <v>1.01E-3</v>
      </c>
      <c r="K72" s="45" t="str">
        <f>IFERROR(
IF(
$E72 &gt;= MAX(INDEX(summary!$G$67:$K$73,MATCH($C72,summary!$C$67:$C$73,0),)) - $F$4,
"High",
IF(
$E72 &lt;= MIN(INDEX(summary!$G$67:$K$73,MATCH($C72,summary!$C$67:$C$73,0),)) + $F$4,
"Low","")
),
IF(
1 - $E72 &lt;= MIN(INDEX(summary!$G$67:$K$73,MATCH($B72,summary!$B$67:$B$73,0),)) + $F$4,
"High",
IF(
1 - $E72 &gt;= MAX(INDEX(summary!$G$67:$K$73,MATCH($B72,summary!$B$67:$B$73,0),)) - $F$4,
"Low", "")
)
)</f>
        <v>Low</v>
      </c>
      <c r="M72" s="21" t="str">
        <f>VLOOKUP($B72,
summary!$B:$AL,
MATCH($M$11, summary!$B$11:$AL$11, 0),
FALSE
)</f>
        <v>profile</v>
      </c>
    </row>
    <row r="73" spans="2:13" x14ac:dyDescent="0.2">
      <c r="B73" s="22" t="s">
        <v>90</v>
      </c>
      <c r="C73" s="42" t="s">
        <v>91</v>
      </c>
      <c r="D73" t="s">
        <v>247</v>
      </c>
      <c r="E73" s="38">
        <v>3.0970000000000001E-2</v>
      </c>
      <c r="F73" s="39">
        <v>0.1082</v>
      </c>
      <c r="H73" s="38">
        <v>-7.7229999999999993E-2</v>
      </c>
      <c r="I73" s="39">
        <v>1E-3</v>
      </c>
      <c r="K73" s="45" t="str">
        <f>IFERROR(
IF(
$E73 &gt;= MAX(INDEX(summary!$G$67:$K$73,MATCH($C73,summary!$C$67:$C$73,0),)) - $F$4,
"High",
IF(
$E73 &lt;= MIN(INDEX(summary!$G$67:$K$73,MATCH($C73,summary!$C$67:$C$73,0),)) + $F$4,
"Low","")
),
IF(
1 - $E73 &lt;= MIN(INDEX(summary!$G$67:$K$73,MATCH($B73,summary!$B$67:$B$73,0),)) + $F$4,
"High",
IF(
1 - $E73 &gt;= MAX(INDEX(summary!$G$67:$K$73,MATCH($B73,summary!$B$67:$B$73,0),)) - $F$4,
"Low", "")
)
)</f>
        <v>Low</v>
      </c>
      <c r="M73" s="33" t="str">
        <f>VLOOKUP($B73,
summary!$B:$AL,
MATCH($M$11, summary!$B$11:$AL$11, 0),
FALSE
)</f>
        <v>profile</v>
      </c>
    </row>
    <row r="74" spans="2:13" x14ac:dyDescent="0.2"/>
    <row r="75" spans="2:13" x14ac:dyDescent="0.2"/>
    <row r="76" spans="2:13" x14ac:dyDescent="0.2">
      <c r="C76" s="31" t="s">
        <v>101</v>
      </c>
    </row>
    <row r="77" spans="2:13" x14ac:dyDescent="0.2">
      <c r="B77" s="6" t="s">
        <v>106</v>
      </c>
      <c r="C77" s="43" t="s">
        <v>107</v>
      </c>
      <c r="D77" t="s">
        <v>247</v>
      </c>
      <c r="E77" s="9">
        <v>0.38068999999999997</v>
      </c>
      <c r="F77" s="13">
        <v>0.30324000000000001</v>
      </c>
      <c r="H77" s="9">
        <v>7.7450000000000005E-2</v>
      </c>
      <c r="I77" s="13">
        <v>1.16E-3</v>
      </c>
      <c r="K77" s="45" t="str">
        <f>IFERROR(
IF(
$E77 &gt;= MAX(INDEX(summary!$G$77:$K$80,MATCH($C77,summary!$C$77:$C$80,0),)) - $F$4,
"High",
IF(
$E77 &lt;= MIN(INDEX(summary!$G$77:$K$80,MATCH($C77,summary!$C$77:$C$80,0),)) + $F$4,
"Low","")
),
IF(
1 - $E77 &lt;= MIN(INDEX(summary!$G$77:$K$80,MATCH($B77,summary!$B$77:$B$80,0),)) + $F$4,
"High",
IF(
1 - $E77 &gt;= MAX(INDEX(summary!$G$77:$K$80,MATCH($B77,summary!$B$77:$B$80,0),)) - $F$4,
"Low", "")
)
)</f>
        <v/>
      </c>
      <c r="M77" s="20" t="str">
        <f>VLOOKUP($B77,
summary!$B:$AL,
MATCH($M$11, summary!$B$11:$AL$11, 0),
FALSE
)</f>
        <v>profile</v>
      </c>
    </row>
    <row r="78" spans="2:13" x14ac:dyDescent="0.2">
      <c r="B78" s="7" t="s">
        <v>104</v>
      </c>
      <c r="C78" s="44" t="s">
        <v>105</v>
      </c>
      <c r="D78" t="s">
        <v>247</v>
      </c>
      <c r="E78" s="12">
        <v>0.38797999999999999</v>
      </c>
      <c r="F78" s="14">
        <v>0.35078999999999999</v>
      </c>
      <c r="H78" s="12">
        <v>3.7190000000000001E-2</v>
      </c>
      <c r="I78" s="14">
        <v>0.13544</v>
      </c>
      <c r="K78" s="45" t="str">
        <f>IFERROR(
IF(
$E78 &gt;= MAX(INDEX(summary!$G$77:$K$80,MATCH($C78,summary!$C$77:$C$80,0),)) - $F$4,
"High",
IF(
$E78 &lt;= MIN(INDEX(summary!$G$77:$K$80,MATCH($C78,summary!$C$77:$C$80,0),)) + $F$4,
"Low","")
),
IF(
1 - $E78 &lt;= MIN(INDEX(summary!$G$77:$K$80,MATCH($B78,summary!$B$77:$B$80,0),)) + $F$4,
"High",
IF(
1 - $E78 &gt;= MAX(INDEX(summary!$G$77:$K$80,MATCH($B78,summary!$B$77:$B$80,0),)) - $F$4,
"Low", "")
)
)</f>
        <v/>
      </c>
      <c r="M78" s="21" t="str">
        <f>VLOOKUP($B78,
summary!$B:$AL,
MATCH($M$11, summary!$B$11:$AL$11, 0),
FALSE
)</f>
        <v>profile</v>
      </c>
    </row>
    <row r="79" spans="2:13" x14ac:dyDescent="0.2">
      <c r="B79" s="7" t="s">
        <v>108</v>
      </c>
      <c r="C79" s="44" t="s">
        <v>109</v>
      </c>
      <c r="D79" t="s">
        <v>247</v>
      </c>
      <c r="E79" s="12">
        <v>0.1439</v>
      </c>
      <c r="F79" s="14">
        <v>0.13163</v>
      </c>
      <c r="H79" s="12">
        <v>1.227E-2</v>
      </c>
      <c r="I79" s="14">
        <v>0.52024000000000004</v>
      </c>
      <c r="K79" s="45" t="str">
        <f>IFERROR(
IF(
$E79 &gt;= MAX(INDEX(summary!$G$77:$K$80,MATCH($C79,summary!$C$77:$C$80,0),)) - $F$4,
"High",
IF(
$E79 &lt;= MIN(INDEX(summary!$G$77:$K$80,MATCH($C79,summary!$C$77:$C$80,0),)) + $F$4,
"Low","")
),
IF(
1 - $E79 &lt;= MIN(INDEX(summary!$G$77:$K$80,MATCH($B79,summary!$B$77:$B$80,0),)) + $F$4,
"High",
IF(
1 - $E79 &gt;= MAX(INDEX(summary!$G$77:$K$80,MATCH($B79,summary!$B$77:$B$80,0),)) - $F$4,
"Low", "")
)
)</f>
        <v/>
      </c>
      <c r="M79" s="21" t="str">
        <f>VLOOKUP($B79,
summary!$B:$AL,
MATCH($M$11, summary!$B$11:$AL$11, 0),
FALSE
)</f>
        <v>profile</v>
      </c>
    </row>
    <row r="80" spans="2:13" x14ac:dyDescent="0.2">
      <c r="B80" s="22" t="s">
        <v>102</v>
      </c>
      <c r="C80" s="42" t="s">
        <v>103</v>
      </c>
      <c r="D80" t="s">
        <v>247</v>
      </c>
      <c r="E80" s="38">
        <v>8.7429999999999994E-2</v>
      </c>
      <c r="F80" s="39">
        <v>0.21432999999999999</v>
      </c>
      <c r="H80" s="38">
        <v>-0.12690000000000001</v>
      </c>
      <c r="I80" s="39">
        <v>1E-3</v>
      </c>
      <c r="K80" s="45" t="str">
        <f>IFERROR(
IF(
$E80 &gt;= MAX(INDEX(summary!$G$77:$K$80,MATCH($C80,summary!$C$77:$C$80,0),)) - $F$4,
"High",
IF(
$E80 &lt;= MIN(INDEX(summary!$G$77:$K$80,MATCH($C80,summary!$C$77:$C$80,0),)) + $F$4,
"Low","")
),
IF(
1 - $E80 &lt;= MIN(INDEX(summary!$G$77:$K$80,MATCH($B80,summary!$B$77:$B$80,0),)) + $F$4,
"High",
IF(
1 - $E80 &gt;= MAX(INDEX(summary!$G$77:$K$80,MATCH($B80,summary!$B$77:$B$80,0),)) - $F$4,
"Low", "")
)
)</f>
        <v/>
      </c>
      <c r="M80" s="33" t="str">
        <f>VLOOKUP($B80,
summary!$B:$AL,
MATCH($M$11, summary!$B$11:$AL$11, 0),
FALSE
)</f>
        <v>profile</v>
      </c>
    </row>
    <row r="81" spans="2:13" x14ac:dyDescent="0.2"/>
    <row r="82" spans="2:13" x14ac:dyDescent="0.2"/>
    <row r="83" spans="2:13" x14ac:dyDescent="0.2">
      <c r="C83" s="31" t="s">
        <v>110</v>
      </c>
    </row>
    <row r="84" spans="2:13" x14ac:dyDescent="0.2">
      <c r="B84" s="6" t="s">
        <v>123</v>
      </c>
      <c r="C84" s="43" t="s">
        <v>124</v>
      </c>
      <c r="D84" t="s">
        <v>247</v>
      </c>
      <c r="E84" s="9">
        <v>0.91620999999999997</v>
      </c>
      <c r="F84" s="13">
        <v>0.56857000000000002</v>
      </c>
      <c r="H84" s="9">
        <v>0.34764</v>
      </c>
      <c r="I84" s="13">
        <v>1E-3</v>
      </c>
      <c r="K84" s="45" t="str">
        <f>IFERROR(
IF(
$E84 &gt;= MAX(INDEX(summary!$G$84:$K$91,MATCH($C84,summary!$C$84:$C$91,0),)) - $F$4,
"High",
IF(
$E84 &lt;= MIN(INDEX(summary!$G$84:$K$91,MATCH($C84,summary!$C$84:$C$91,0),)) + $F$4,
"Low","")
),
IF(
1 - $E84 &lt;= MIN(INDEX(summary!$G$84:$K$91,MATCH($B84,summary!$B$84:$B$91,0),)) + $F$4,
"High",
IF(
1 - $E84 &gt;= MAX(INDEX(summary!$G$84:$K$91,MATCH($B84,summary!$B$84:$B$91,0),)) - $F$4,
"Low", "")
)
)</f>
        <v>High</v>
      </c>
      <c r="M84" s="20" t="str">
        <f>VLOOKUP($B84,
summary!$B:$AL,
MATCH($M$11, summary!$B$11:$AL$11, 0),
FALSE
)</f>
        <v>profile</v>
      </c>
    </row>
    <row r="85" spans="2:13" x14ac:dyDescent="0.2">
      <c r="B85" s="7" t="s">
        <v>125</v>
      </c>
      <c r="C85" s="44" t="s">
        <v>126</v>
      </c>
      <c r="D85" t="s">
        <v>247</v>
      </c>
      <c r="E85" s="12">
        <v>0.70491999999999999</v>
      </c>
      <c r="F85" s="14">
        <v>0.46933000000000002</v>
      </c>
      <c r="H85" s="12">
        <v>0.23558999999999999</v>
      </c>
      <c r="I85" s="14">
        <v>1E-3</v>
      </c>
      <c r="K85" s="45" t="str">
        <f>IFERROR(
IF(
$E85 &gt;= MAX(INDEX(summary!$G$84:$K$91,MATCH($C85,summary!$C$84:$C$91,0),)) - $F$4,
"High",
IF(
$E85 &lt;= MIN(INDEX(summary!$G$84:$K$91,MATCH($C85,summary!$C$84:$C$91,0),)) + $F$4,
"Low","")
),
IF(
1 - $E85 &lt;= MIN(INDEX(summary!$G$84:$K$91,MATCH($B85,summary!$B$84:$B$91,0),)) + $F$4,
"High",
IF(
1 - $E85 &gt;= MAX(INDEX(summary!$G$84:$K$91,MATCH($B85,summary!$B$84:$B$91,0),)) - $F$4,
"Low", "")
)
)</f>
        <v>High</v>
      </c>
      <c r="M85" s="21" t="str">
        <f>VLOOKUP($B85,
summary!$B:$AL,
MATCH($M$11, summary!$B$11:$AL$11, 0),
FALSE
)</f>
        <v>profile</v>
      </c>
    </row>
    <row r="86" spans="2:13" x14ac:dyDescent="0.2">
      <c r="B86" s="7" t="s">
        <v>117</v>
      </c>
      <c r="C86" s="44" t="s">
        <v>118</v>
      </c>
      <c r="D86" t="s">
        <v>247</v>
      </c>
      <c r="E86" s="12">
        <v>0.38979999999999998</v>
      </c>
      <c r="F86" s="14">
        <v>0.25913000000000003</v>
      </c>
      <c r="H86" s="12">
        <v>0.13067000000000001</v>
      </c>
      <c r="I86" s="14">
        <v>1E-3</v>
      </c>
      <c r="K86" s="45" t="str">
        <f>IFERROR(
IF(
$E86 &gt;= MAX(INDEX(summary!$G$84:$K$91,MATCH($C86,summary!$C$84:$C$91,0),)) - $F$4,
"High",
IF(
$E86 &lt;= MIN(INDEX(summary!$G$84:$K$91,MATCH($C86,summary!$C$84:$C$91,0),)) + $F$4,
"Low","")
),
IF(
1 - $E86 &lt;= MIN(INDEX(summary!$G$84:$K$91,MATCH($B86,summary!$B$84:$B$91,0),)) + $F$4,
"High",
IF(
1 - $E86 &gt;= MAX(INDEX(summary!$G$84:$K$91,MATCH($B86,summary!$B$84:$B$91,0),)) - $F$4,
"Low", "")
)
)</f>
        <v>High</v>
      </c>
      <c r="M86" s="21" t="str">
        <f>VLOOKUP($B86,
summary!$B:$AL,
MATCH($M$11, summary!$B$11:$AL$11, 0),
FALSE
)</f>
        <v>profile</v>
      </c>
    </row>
    <row r="87" spans="2:13" x14ac:dyDescent="0.2">
      <c r="B87" s="7" t="s">
        <v>119</v>
      </c>
      <c r="C87" s="44" t="s">
        <v>120</v>
      </c>
      <c r="D87" t="s">
        <v>247</v>
      </c>
      <c r="E87" s="12">
        <v>0.42986999999999997</v>
      </c>
      <c r="F87" s="14">
        <v>0.34734999999999999</v>
      </c>
      <c r="H87" s="12">
        <v>8.2519999999999996E-2</v>
      </c>
      <c r="I87" s="14">
        <v>1E-3</v>
      </c>
      <c r="K87" s="45" t="str">
        <f>IFERROR(
IF(
$E87 &gt;= MAX(INDEX(summary!$G$84:$K$91,MATCH($C87,summary!$C$84:$C$91,0),)) - $F$4,
"High",
IF(
$E87 &lt;= MIN(INDEX(summary!$G$84:$K$91,MATCH($C87,summary!$C$84:$C$91,0),)) + $F$4,
"Low","")
),
IF(
1 - $E87 &lt;= MIN(INDEX(summary!$G$84:$K$91,MATCH($B87,summary!$B$84:$B$91,0),)) + $F$4,
"High",
IF(
1 - $E87 &gt;= MAX(INDEX(summary!$G$84:$K$91,MATCH($B87,summary!$B$84:$B$91,0),)) - $F$4,
"Low", "")
)
)</f>
        <v/>
      </c>
      <c r="M87" s="21" t="str">
        <f>VLOOKUP($B87,
summary!$B:$AL,
MATCH($M$11, summary!$B$11:$AL$11, 0),
FALSE
)</f>
        <v>profile</v>
      </c>
    </row>
    <row r="88" spans="2:13" x14ac:dyDescent="0.2">
      <c r="B88" s="7" t="s">
        <v>113</v>
      </c>
      <c r="C88" s="44" t="s">
        <v>114</v>
      </c>
      <c r="D88" t="s">
        <v>247</v>
      </c>
      <c r="E88" s="12">
        <v>0.42986999999999997</v>
      </c>
      <c r="F88" s="14">
        <v>0.39283000000000001</v>
      </c>
      <c r="H88" s="12">
        <v>3.7039999999999997E-2</v>
      </c>
      <c r="I88" s="14">
        <v>0.14538999999999999</v>
      </c>
      <c r="K88" s="45" t="str">
        <f>IFERROR(
IF(
$E88 &gt;= MAX(INDEX(summary!$G$84:$K$91,MATCH($C88,summary!$C$84:$C$91,0),)) - $F$4,
"High",
IF(
$E88 &lt;= MIN(INDEX(summary!$G$84:$K$91,MATCH($C88,summary!$C$84:$C$91,0),)) + $F$4,
"Low","")
),
IF(
1 - $E88 &lt;= MIN(INDEX(summary!$G$84:$K$91,MATCH($B88,summary!$B$84:$B$91,0),)) + $F$4,
"High",
IF(
1 - $E88 &gt;= MAX(INDEX(summary!$G$84:$K$91,MATCH($B88,summary!$B$84:$B$91,0),)) - $F$4,
"Low", "")
)
)</f>
        <v/>
      </c>
      <c r="M88" s="21" t="str">
        <f>VLOOKUP($B88,
summary!$B:$AL,
MATCH($M$11, summary!$B$11:$AL$11, 0),
FALSE
)</f>
        <v>profile</v>
      </c>
    </row>
    <row r="89" spans="2:13" x14ac:dyDescent="0.2">
      <c r="B89" s="7" t="s">
        <v>121</v>
      </c>
      <c r="C89" s="44" t="s">
        <v>122</v>
      </c>
      <c r="D89" t="s">
        <v>247</v>
      </c>
      <c r="E89" s="12">
        <v>0.29871999999999999</v>
      </c>
      <c r="F89" s="14">
        <v>0.28187000000000001</v>
      </c>
      <c r="H89" s="12">
        <v>1.685E-2</v>
      </c>
      <c r="I89" s="14">
        <v>0.49120999999999998</v>
      </c>
      <c r="K89" s="45" t="str">
        <f>IFERROR(
IF(
$E89 &gt;= MAX(INDEX(summary!$G$84:$K$91,MATCH($C89,summary!$C$84:$C$91,0),)) - $F$4,
"High",
IF(
$E89 &lt;= MIN(INDEX(summary!$G$84:$K$91,MATCH($C89,summary!$C$84:$C$91,0),)) + $F$4,
"Low","")
),
IF(
1 - $E89 &lt;= MIN(INDEX(summary!$G$84:$K$91,MATCH($B89,summary!$B$84:$B$91,0),)) + $F$4,
"High",
IF(
1 - $E89 &gt;= MAX(INDEX(summary!$G$84:$K$91,MATCH($B89,summary!$B$84:$B$91,0),)) - $F$4,
"Low", "")
)
)</f>
        <v/>
      </c>
      <c r="M89" s="21" t="str">
        <f>VLOOKUP($B89,
summary!$B:$AL,
MATCH($M$11, summary!$B$11:$AL$11, 0),
FALSE
)</f>
        <v>profile</v>
      </c>
    </row>
    <row r="90" spans="2:13" x14ac:dyDescent="0.2">
      <c r="B90" s="7" t="s">
        <v>115</v>
      </c>
      <c r="C90" s="44" t="s">
        <v>116</v>
      </c>
      <c r="D90" t="s">
        <v>247</v>
      </c>
      <c r="E90" s="12">
        <v>0.21676000000000001</v>
      </c>
      <c r="F90" s="14">
        <v>0.20399999999999999</v>
      </c>
      <c r="H90" s="12">
        <v>1.2760000000000001E-2</v>
      </c>
      <c r="I90" s="14">
        <v>0.57123999999999997</v>
      </c>
      <c r="K90" s="45" t="str">
        <f>IFERROR(
IF(
$E90 &gt;= MAX(INDEX(summary!$G$84:$K$91,MATCH($C90,summary!$C$84:$C$91,0),)) - $F$4,
"High",
IF(
$E90 &lt;= MIN(INDEX(summary!$G$84:$K$91,MATCH($C90,summary!$C$84:$C$91,0),)) + $F$4,
"Low","")
),
IF(
1 - $E90 &lt;= MIN(INDEX(summary!$G$84:$K$91,MATCH($B90,summary!$B$84:$B$91,0),)) + $F$4,
"High",
IF(
1 - $E90 &gt;= MAX(INDEX(summary!$G$84:$K$91,MATCH($B90,summary!$B$84:$B$91,0),)) - $F$4,
"Low", "")
)
)</f>
        <v/>
      </c>
      <c r="M90" s="21" t="str">
        <f>VLOOKUP($B90,
summary!$B:$AL,
MATCH($M$11, summary!$B$11:$AL$11, 0),
FALSE
)</f>
        <v>profile</v>
      </c>
    </row>
    <row r="91" spans="2:13" x14ac:dyDescent="0.2">
      <c r="B91" s="22" t="s">
        <v>111</v>
      </c>
      <c r="C91" s="42" t="s">
        <v>112</v>
      </c>
      <c r="D91" t="s">
        <v>247</v>
      </c>
      <c r="E91" s="38">
        <v>0.61202000000000001</v>
      </c>
      <c r="F91" s="39">
        <v>0.62509000000000003</v>
      </c>
      <c r="H91" s="38">
        <v>-1.307E-2</v>
      </c>
      <c r="I91" s="39">
        <v>0.62702999999999998</v>
      </c>
      <c r="K91" s="45" t="str">
        <f>IFERROR(
IF(
$E91 &gt;= MAX(INDEX(summary!$G$84:$K$91,MATCH($C91,summary!$C$84:$C$91,0),)) - $F$4,
"High",
IF(
$E91 &lt;= MIN(INDEX(summary!$G$84:$K$91,MATCH($C91,summary!$C$84:$C$91,0),)) + $F$4,
"Low","")
),
IF(
1 - $E91 &lt;= MIN(INDEX(summary!$G$84:$K$91,MATCH($B91,summary!$B$84:$B$91,0),)) + $F$4,
"High",
IF(
1 - $E91 &gt;= MAX(INDEX(summary!$G$84:$K$91,MATCH($B91,summary!$B$84:$B$91,0),)) - $F$4,
"Low", "")
)
)</f>
        <v/>
      </c>
      <c r="M91" s="33" t="str">
        <f>VLOOKUP($B91,
summary!$B:$AL,
MATCH($M$11, summary!$B$11:$AL$11, 0),
FALSE
)</f>
        <v>profile</v>
      </c>
    </row>
    <row r="92" spans="2:13" x14ac:dyDescent="0.2"/>
    <row r="93" spans="2:13" x14ac:dyDescent="0.2"/>
    <row r="94" spans="2:13" x14ac:dyDescent="0.2">
      <c r="C94" s="31" t="s">
        <v>127</v>
      </c>
    </row>
    <row r="95" spans="2:13" x14ac:dyDescent="0.2">
      <c r="B95" s="6" t="s">
        <v>128</v>
      </c>
      <c r="C95" s="43" t="s">
        <v>129</v>
      </c>
      <c r="D95" t="s">
        <v>247</v>
      </c>
      <c r="E95" s="9">
        <v>0.90346000000000004</v>
      </c>
      <c r="F95" s="13">
        <v>0.64644999999999997</v>
      </c>
      <c r="H95" s="9">
        <v>0.25701000000000002</v>
      </c>
      <c r="I95" s="13">
        <v>1E-3</v>
      </c>
      <c r="K95" s="45" t="str">
        <f>IFERROR(
IF(
$E95 &gt;= MAX(INDEX(summary!$G$95:$K$102,MATCH($C95,summary!$C$95:$C$102,0),)) - $F$4,
"High",
IF(
$E95 &lt;= MIN(INDEX(summary!$G$95:$K$102,MATCH($C95,summary!$C$95:$C$102,0),)) + $F$4,
"Low","")
),
IF(
1 - $E95 &lt;= MIN(INDEX(summary!$G$95:$K$102,MATCH($B95,summary!$B$95:$B$102,0),)) + $F$4,
"High",
IF(
1 - $E95 &gt;= MAX(INDEX(summary!$G$95:$K$102,MATCH($B95,summary!$B$95:$B$102,0),)) - $F$4,
"Low", "")
)
)</f>
        <v>High</v>
      </c>
      <c r="M95" s="20" t="str">
        <f>VLOOKUP($B95,
summary!$B:$AL,
MATCH($M$11, summary!$B$11:$AL$11, 0),
FALSE
)</f>
        <v>profile</v>
      </c>
    </row>
    <row r="96" spans="2:13" x14ac:dyDescent="0.2">
      <c r="B96" s="7" t="s">
        <v>136</v>
      </c>
      <c r="C96" s="44" t="s">
        <v>137</v>
      </c>
      <c r="D96" t="s">
        <v>247</v>
      </c>
      <c r="E96" s="12">
        <v>0.76685000000000003</v>
      </c>
      <c r="F96" s="14">
        <v>0.63817999999999997</v>
      </c>
      <c r="H96" s="12">
        <v>0.12867000000000001</v>
      </c>
      <c r="I96" s="14">
        <v>1E-3</v>
      </c>
      <c r="K96" s="45" t="str">
        <f>IFERROR(
IF(
$E96 &gt;= MAX(INDEX(summary!$G$95:$K$102,MATCH($C96,summary!$C$95:$C$102,0),)) - $F$4,
"High",
IF(
$E96 &lt;= MIN(INDEX(summary!$G$95:$K$102,MATCH($C96,summary!$C$95:$C$102,0),)) + $F$4,
"Low","")
),
IF(
1 - $E96 &lt;= MIN(INDEX(summary!$G$95:$K$102,MATCH($B96,summary!$B$95:$B$102,0),)) + $F$4,
"High",
IF(
1 - $E96 &gt;= MAX(INDEX(summary!$G$95:$K$102,MATCH($B96,summary!$B$95:$B$102,0),)) - $F$4,
"Low", "")
)
)</f>
        <v>High</v>
      </c>
      <c r="M96" s="21" t="str">
        <f>VLOOKUP($B96,
summary!$B:$AL,
MATCH($M$11, summary!$B$11:$AL$11, 0),
FALSE
)</f>
        <v>profile</v>
      </c>
    </row>
    <row r="97" spans="2:13" x14ac:dyDescent="0.2">
      <c r="B97" s="7" t="s">
        <v>140</v>
      </c>
      <c r="C97" s="44" t="s">
        <v>141</v>
      </c>
      <c r="D97" t="s">
        <v>247</v>
      </c>
      <c r="E97" s="12">
        <v>0.87614000000000003</v>
      </c>
      <c r="F97" s="14">
        <v>0.77739000000000003</v>
      </c>
      <c r="H97" s="12">
        <v>9.8750000000000004E-2</v>
      </c>
      <c r="I97" s="14">
        <v>1E-3</v>
      </c>
      <c r="K97" s="45" t="str">
        <f>IFERROR(
IF(
$E97 &gt;= MAX(INDEX(summary!$G$95:$K$102,MATCH($C97,summary!$C$95:$C$102,0),)) - $F$4,
"High",
IF(
$E97 &lt;= MIN(INDEX(summary!$G$95:$K$102,MATCH($C97,summary!$C$95:$C$102,0),)) + $F$4,
"Low","")
),
IF(
1 - $E97 &lt;= MIN(INDEX(summary!$G$95:$K$102,MATCH($B97,summary!$B$95:$B$102,0),)) + $F$4,
"High",
IF(
1 - $E97 &gt;= MAX(INDEX(summary!$G$95:$K$102,MATCH($B97,summary!$B$95:$B$102,0),)) - $F$4,
"Low", "")
)
)</f>
        <v>High</v>
      </c>
      <c r="M97" s="21" t="str">
        <f>VLOOKUP($B97,
summary!$B:$AL,
MATCH($M$11, summary!$B$11:$AL$11, 0),
FALSE
)</f>
        <v>profile</v>
      </c>
    </row>
    <row r="98" spans="2:13" x14ac:dyDescent="0.2">
      <c r="B98" s="7" t="s">
        <v>132</v>
      </c>
      <c r="C98" s="44" t="s">
        <v>133</v>
      </c>
      <c r="D98" t="s">
        <v>247</v>
      </c>
      <c r="E98" s="12">
        <v>0.71038000000000001</v>
      </c>
      <c r="F98" s="14">
        <v>0.76222999999999996</v>
      </c>
      <c r="H98" s="12">
        <v>-5.185E-2</v>
      </c>
      <c r="I98" s="14">
        <v>2.0029999999999999E-2</v>
      </c>
      <c r="K98" s="45" t="str">
        <f>IFERROR(
IF(
$E98 &gt;= MAX(INDEX(summary!$G$95:$K$102,MATCH($C98,summary!$C$95:$C$102,0),)) - $F$4,
"High",
IF(
$E98 &lt;= MIN(INDEX(summary!$G$95:$K$102,MATCH($C98,summary!$C$95:$C$102,0),)) + $F$4,
"Low","")
),
IF(
1 - $E98 &lt;= MIN(INDEX(summary!$G$95:$K$102,MATCH($B98,summary!$B$95:$B$102,0),)) + $F$4,
"High",
IF(
1 - $E98 &gt;= MAX(INDEX(summary!$G$95:$K$102,MATCH($B98,summary!$B$95:$B$102,0),)) - $F$4,
"Low", "")
)
)</f>
        <v/>
      </c>
      <c r="M98" s="21" t="str">
        <f>VLOOKUP($B98,
summary!$B:$AL,
MATCH($M$11, summary!$B$11:$AL$11, 0),
FALSE
)</f>
        <v>profile</v>
      </c>
    </row>
    <row r="99" spans="2:13" x14ac:dyDescent="0.2">
      <c r="B99" s="7" t="s">
        <v>130</v>
      </c>
      <c r="C99" s="44" t="s">
        <v>131</v>
      </c>
      <c r="D99" t="s">
        <v>247</v>
      </c>
      <c r="E99" s="12">
        <v>0.59199000000000002</v>
      </c>
      <c r="F99" s="14">
        <v>0.64644999999999997</v>
      </c>
      <c r="H99" s="12">
        <v>-5.4460000000000001E-2</v>
      </c>
      <c r="I99" s="14">
        <v>2.7709999999999999E-2</v>
      </c>
      <c r="K99" s="45" t="str">
        <f>IFERROR(
IF(
$E99 &gt;= MAX(INDEX(summary!$G$95:$K$102,MATCH($C99,summary!$C$95:$C$102,0),)) - $F$4,
"High",
IF(
$E99 &lt;= MIN(INDEX(summary!$G$95:$K$102,MATCH($C99,summary!$C$95:$C$102,0),)) + $F$4,
"Low","")
),
IF(
1 - $E99 &lt;= MIN(INDEX(summary!$G$95:$K$102,MATCH($B99,summary!$B$95:$B$102,0),)) + $F$4,
"High",
IF(
1 - $E99 &gt;= MAX(INDEX(summary!$G$95:$K$102,MATCH($B99,summary!$B$95:$B$102,0),)) - $F$4,
"Low", "")
)
)</f>
        <v/>
      </c>
      <c r="M99" s="21" t="str">
        <f>VLOOKUP($B99,
summary!$B:$AL,
MATCH($M$11, summary!$B$11:$AL$11, 0),
FALSE
)</f>
        <v>profile</v>
      </c>
    </row>
    <row r="100" spans="2:13" x14ac:dyDescent="0.2">
      <c r="B100" s="7" t="s">
        <v>134</v>
      </c>
      <c r="C100" s="44" t="s">
        <v>135</v>
      </c>
      <c r="D100" t="s">
        <v>247</v>
      </c>
      <c r="E100" s="12">
        <v>0.67942000000000002</v>
      </c>
      <c r="F100" s="14">
        <v>0.75534000000000001</v>
      </c>
      <c r="H100" s="12">
        <v>-7.5920000000000001E-2</v>
      </c>
      <c r="I100" s="14">
        <v>1E-3</v>
      </c>
      <c r="K100" s="45" t="str">
        <f>IFERROR(
IF(
$E100 &gt;= MAX(INDEX(summary!$G$95:$K$102,MATCH($C100,summary!$C$95:$C$102,0),)) - $F$4,
"High",
IF(
$E100 &lt;= MIN(INDEX(summary!$G$95:$K$102,MATCH($C100,summary!$C$95:$C$102,0),)) + $F$4,
"Low","")
),
IF(
1 - $E100 &lt;= MIN(INDEX(summary!$G$95:$K$102,MATCH($B100,summary!$B$95:$B$102,0),)) + $F$4,
"High",
IF(
1 - $E100 &gt;= MAX(INDEX(summary!$G$95:$K$102,MATCH($B100,summary!$B$95:$B$102,0),)) - $F$4,
"Low", "")
)
)</f>
        <v/>
      </c>
      <c r="M100" s="21" t="str">
        <f>VLOOKUP($B100,
summary!$B:$AL,
MATCH($M$11, summary!$B$11:$AL$11, 0),
FALSE
)</f>
        <v>profile</v>
      </c>
    </row>
    <row r="101" spans="2:13" x14ac:dyDescent="0.2">
      <c r="B101" s="7" t="s">
        <v>142</v>
      </c>
      <c r="C101" s="44" t="s">
        <v>143</v>
      </c>
      <c r="D101" t="s">
        <v>247</v>
      </c>
      <c r="E101" s="12">
        <v>0.52641000000000004</v>
      </c>
      <c r="F101" s="14">
        <v>0.69606999999999997</v>
      </c>
      <c r="H101" s="12">
        <v>-0.16966000000000001</v>
      </c>
      <c r="I101" s="14">
        <v>1E-3</v>
      </c>
      <c r="K101" s="45" t="str">
        <f>IFERROR(
IF(
$E101 &gt;= MAX(INDEX(summary!$G$95:$K$102,MATCH($C101,summary!$C$95:$C$102,0),)) - $F$4,
"High",
IF(
$E101 &lt;= MIN(INDEX(summary!$G$95:$K$102,MATCH($C101,summary!$C$95:$C$102,0),)) + $F$4,
"Low","")
),
IF(
1 - $E101 &lt;= MIN(INDEX(summary!$G$95:$K$102,MATCH($B101,summary!$B$95:$B$102,0),)) + $F$4,
"High",
IF(
1 - $E101 &gt;= MAX(INDEX(summary!$G$95:$K$102,MATCH($B101,summary!$B$95:$B$102,0),)) - $F$4,
"Low", "")
)
)</f>
        <v>Low</v>
      </c>
      <c r="M101" s="21" t="str">
        <f>VLOOKUP($B101,
summary!$B:$AL,
MATCH($M$11, summary!$B$11:$AL$11, 0),
FALSE
)</f>
        <v>profile</v>
      </c>
    </row>
    <row r="102" spans="2:13" x14ac:dyDescent="0.2">
      <c r="B102" s="22" t="s">
        <v>138</v>
      </c>
      <c r="C102" s="42" t="s">
        <v>139</v>
      </c>
      <c r="D102" t="s">
        <v>247</v>
      </c>
      <c r="E102" s="38">
        <v>0.51002000000000003</v>
      </c>
      <c r="F102" s="39">
        <v>0.71675</v>
      </c>
      <c r="H102" s="38">
        <v>-0.20673</v>
      </c>
      <c r="I102" s="39">
        <v>1E-3</v>
      </c>
      <c r="K102" s="45" t="str">
        <f>IFERROR(
IF(
$E102 &gt;= MAX(INDEX(summary!$G$95:$K$102,MATCH($C102,summary!$C$95:$C$102,0),)) - $F$4,
"High",
IF(
$E102 &lt;= MIN(INDEX(summary!$G$95:$K$102,MATCH($C102,summary!$C$95:$C$102,0),)) + $F$4,
"Low","")
),
IF(
1 - $E102 &lt;= MIN(INDEX(summary!$G$95:$K$102,MATCH($B102,summary!$B$95:$B$102,0),)) + $F$4,
"High",
IF(
1 - $E102 &gt;= MAX(INDEX(summary!$G$95:$K$102,MATCH($B102,summary!$B$95:$B$102,0),)) - $F$4,
"Low", "")
)
)</f>
        <v/>
      </c>
      <c r="M102" s="33" t="str">
        <f>VLOOKUP($B102,
summary!$B:$AL,
MATCH($M$11, summary!$B$11:$AL$11, 0),
FALSE
)</f>
        <v>profile</v>
      </c>
    </row>
    <row r="103" spans="2:13" x14ac:dyDescent="0.2"/>
    <row r="104" spans="2:13" x14ac:dyDescent="0.2"/>
    <row r="105" spans="2:13" x14ac:dyDescent="0.2">
      <c r="C105" s="31" t="s">
        <v>144</v>
      </c>
    </row>
    <row r="106" spans="2:13" x14ac:dyDescent="0.2">
      <c r="B106" s="6" t="s">
        <v>149</v>
      </c>
      <c r="C106" s="43" t="s">
        <v>150</v>
      </c>
      <c r="D106" t="s">
        <v>247</v>
      </c>
      <c r="E106" s="9">
        <v>0.65573999999999999</v>
      </c>
      <c r="F106" s="13">
        <v>0.20951</v>
      </c>
      <c r="H106" s="9">
        <v>0.44623000000000002</v>
      </c>
      <c r="I106" s="13">
        <v>1E-3</v>
      </c>
      <c r="K106" s="45" t="str">
        <f>IFERROR(
IF(
$E106 &gt;= MAX(INDEX(summary!$G$106:$K$112,MATCH($C106,summary!$C$106:$C$112,0),)) - $F$4,
"High",
IF(
$E106 &lt;= MIN(INDEX(summary!$G$106:$K$112,MATCH($C106,summary!$C$106:$C$112,0),)) + $F$4,
"Low","")
),
IF(
1 - $E106 &lt;= MIN(INDEX(summary!$G$106:$K$112,MATCH($B106,summary!$B$106:$B$112,0),)) + $F$4,
"High",
IF(
1 - $E106 &gt;= MAX(INDEX(summary!$G$106:$K$112,MATCH($B106,summary!$B$106:$B$112,0),)) - $F$4,
"Low", "")
)
)</f>
        <v>High</v>
      </c>
      <c r="M106" s="20" t="str">
        <f>VLOOKUP($B106,
summary!$B:$AL,
MATCH($M$11, summary!$B$11:$AL$11, 0),
FALSE
)</f>
        <v>profile</v>
      </c>
    </row>
    <row r="107" spans="2:13" x14ac:dyDescent="0.2">
      <c r="B107" s="7" t="s">
        <v>153</v>
      </c>
      <c r="C107" s="44" t="s">
        <v>154</v>
      </c>
      <c r="D107" t="s">
        <v>247</v>
      </c>
      <c r="E107" s="12">
        <v>0.54462999999999995</v>
      </c>
      <c r="F107" s="14">
        <v>0.16471</v>
      </c>
      <c r="H107" s="12">
        <v>0.37991999999999998</v>
      </c>
      <c r="I107" s="14">
        <v>1E-3</v>
      </c>
      <c r="K107" s="45" t="str">
        <f>IFERROR(
IF(
$E107 &gt;= MAX(INDEX(summary!$G$106:$K$112,MATCH($C107,summary!$C$106:$C$112,0),)) - $F$4,
"High",
IF(
$E107 &lt;= MIN(INDEX(summary!$G$106:$K$112,MATCH($C107,summary!$C$106:$C$112,0),)) + $F$4,
"Low","")
),
IF(
1 - $E107 &lt;= MIN(INDEX(summary!$G$106:$K$112,MATCH($B107,summary!$B$106:$B$112,0),)) + $F$4,
"High",
IF(
1 - $E107 &gt;= MAX(INDEX(summary!$G$106:$K$112,MATCH($B107,summary!$B$106:$B$112,0),)) - $F$4,
"Low", "")
)
)</f>
        <v>High</v>
      </c>
      <c r="M107" s="21" t="str">
        <f>VLOOKUP($B107,
summary!$B:$AL,
MATCH($M$11, summary!$B$11:$AL$11, 0),
FALSE
)</f>
        <v>profile</v>
      </c>
    </row>
    <row r="108" spans="2:13" x14ac:dyDescent="0.2">
      <c r="B108" s="7" t="s">
        <v>151</v>
      </c>
      <c r="C108" s="44" t="s">
        <v>152</v>
      </c>
      <c r="D108" t="s">
        <v>247</v>
      </c>
      <c r="E108" s="12">
        <v>0.42986999999999997</v>
      </c>
      <c r="F108" s="14">
        <v>0.15989</v>
      </c>
      <c r="H108" s="12">
        <v>0.26998</v>
      </c>
      <c r="I108" s="14">
        <v>1E-3</v>
      </c>
      <c r="K108" s="45" t="str">
        <f>IFERROR(
IF(
$E108 &gt;= MAX(INDEX(summary!$G$106:$K$112,MATCH($C108,summary!$C$106:$C$112,0),)) - $F$4,
"High",
IF(
$E108 &lt;= MIN(INDEX(summary!$G$106:$K$112,MATCH($C108,summary!$C$106:$C$112,0),)) + $F$4,
"Low","")
),
IF(
1 - $E108 &lt;= MIN(INDEX(summary!$G$106:$K$112,MATCH($B108,summary!$B$106:$B$112,0),)) + $F$4,
"High",
IF(
1 - $E108 &gt;= MAX(INDEX(summary!$G$106:$K$112,MATCH($B108,summary!$B$106:$B$112,0),)) - $F$4,
"Low", "")
)
)</f>
        <v>High</v>
      </c>
      <c r="M108" s="21" t="str">
        <f>VLOOKUP($B108,
summary!$B:$AL,
MATCH($M$11, summary!$B$11:$AL$11, 0),
FALSE
)</f>
        <v>profile</v>
      </c>
    </row>
    <row r="109" spans="2:13" x14ac:dyDescent="0.2">
      <c r="B109" s="7" t="s">
        <v>145</v>
      </c>
      <c r="C109" s="44" t="s">
        <v>146</v>
      </c>
      <c r="D109" t="s">
        <v>247</v>
      </c>
      <c r="E109" s="12">
        <v>0.67030999999999996</v>
      </c>
      <c r="F109" s="14">
        <v>0.65954999999999997</v>
      </c>
      <c r="H109" s="12">
        <v>1.076E-2</v>
      </c>
      <c r="I109" s="14">
        <v>0.68816999999999995</v>
      </c>
      <c r="K109" s="45" t="str">
        <f>IFERROR(
IF(
$E109 &gt;= MAX(INDEX(summary!$G$106:$K$112,MATCH($C109,summary!$C$106:$C$112,0),)) - $F$4,
"High",
IF(
$E109 &lt;= MIN(INDEX(summary!$G$106:$K$112,MATCH($C109,summary!$C$106:$C$112,0),)) + $F$4,
"Low","")
),
IF(
1 - $E109 &lt;= MIN(INDEX(summary!$G$106:$K$112,MATCH($B109,summary!$B$106:$B$112,0),)) + $F$4,
"High",
IF(
1 - $E109 &gt;= MAX(INDEX(summary!$G$106:$K$112,MATCH($B109,summary!$B$106:$B$112,0),)) - $F$4,
"Low", "")
)
)</f>
        <v/>
      </c>
      <c r="M109" s="21" t="str">
        <f>VLOOKUP($B109,
summary!$B:$AL,
MATCH($M$11, summary!$B$11:$AL$11, 0),
FALSE
)</f>
        <v>profile</v>
      </c>
    </row>
    <row r="110" spans="2:13" x14ac:dyDescent="0.2">
      <c r="B110" s="7" t="s">
        <v>147</v>
      </c>
      <c r="C110" s="44" t="s">
        <v>148</v>
      </c>
      <c r="D110" t="s">
        <v>247</v>
      </c>
      <c r="E110" s="12">
        <v>0.50638000000000005</v>
      </c>
      <c r="F110" s="14">
        <v>0.59201000000000004</v>
      </c>
      <c r="H110" s="12">
        <v>-8.5629999999999998E-2</v>
      </c>
      <c r="I110" s="14">
        <v>1E-3</v>
      </c>
      <c r="K110" s="45" t="str">
        <f>IFERROR(
IF(
$E110 &gt;= MAX(INDEX(summary!$G$106:$K$112,MATCH($C110,summary!$C$106:$C$112,0),)) - $F$4,
"High",
IF(
$E110 &lt;= MIN(INDEX(summary!$G$106:$K$112,MATCH($C110,summary!$C$106:$C$112,0),)) + $F$4,
"Low","")
),
IF(
1 - $E110 &lt;= MIN(INDEX(summary!$G$106:$K$112,MATCH($B110,summary!$B$106:$B$112,0),)) + $F$4,
"High",
IF(
1 - $E110 &gt;= MAX(INDEX(summary!$G$106:$K$112,MATCH($B110,summary!$B$106:$B$112,0),)) - $F$4,
"Low", "")
)
)</f>
        <v/>
      </c>
      <c r="M110" s="21" t="str">
        <f>VLOOKUP($B110,
summary!$B:$AL,
MATCH($M$11, summary!$B$11:$AL$11, 0),
FALSE
)</f>
        <v>profile</v>
      </c>
    </row>
    <row r="111" spans="2:13" x14ac:dyDescent="0.2">
      <c r="B111" s="7" t="s">
        <v>157</v>
      </c>
      <c r="C111" s="44" t="s">
        <v>158</v>
      </c>
      <c r="D111" t="s">
        <v>247</v>
      </c>
      <c r="E111" s="12">
        <v>0.23679</v>
      </c>
      <c r="F111" s="14">
        <v>0.45072000000000001</v>
      </c>
      <c r="H111" s="12">
        <v>-0.21393000000000001</v>
      </c>
      <c r="I111" s="14">
        <v>1E-3</v>
      </c>
      <c r="K111" s="45" t="str">
        <f>IFERROR(
IF(
$E111 &gt;= MAX(INDEX(summary!$G$106:$K$112,MATCH($C111,summary!$C$106:$C$112,0),)) - $F$4,
"High",
IF(
$E111 &lt;= MIN(INDEX(summary!$G$106:$K$112,MATCH($C111,summary!$C$106:$C$112,0),)) + $F$4,
"Low","")
),
IF(
1 - $E111 &lt;= MIN(INDEX(summary!$G$106:$K$112,MATCH($B111,summary!$B$106:$B$112,0),)) + $F$4,
"High",
IF(
1 - $E111 &gt;= MAX(INDEX(summary!$G$106:$K$112,MATCH($B111,summary!$B$106:$B$112,0),)) - $F$4,
"Low", "")
)
)</f>
        <v>Low</v>
      </c>
      <c r="M111" s="21" t="str">
        <f>VLOOKUP($B111,
summary!$B:$AL,
MATCH($M$11, summary!$B$11:$AL$11, 0),
FALSE
)</f>
        <v>profile</v>
      </c>
    </row>
    <row r="112" spans="2:13" x14ac:dyDescent="0.2">
      <c r="B112" s="22" t="s">
        <v>155</v>
      </c>
      <c r="C112" s="42" t="s">
        <v>156</v>
      </c>
      <c r="D112" t="s">
        <v>247</v>
      </c>
      <c r="E112" s="38">
        <v>0.40619</v>
      </c>
      <c r="F112" s="39">
        <v>0.69262999999999997</v>
      </c>
      <c r="H112" s="38">
        <v>-0.28643999999999997</v>
      </c>
      <c r="I112" s="39">
        <v>1E-3</v>
      </c>
      <c r="K112" s="45" t="str">
        <f>IFERROR(
IF(
$E112 &gt;= MAX(INDEX(summary!$G$106:$K$112,MATCH($C112,summary!$C$106:$C$112,0),)) - $F$4,
"High",
IF(
$E112 &lt;= MIN(INDEX(summary!$G$106:$K$112,MATCH($C112,summary!$C$106:$C$112,0),)) + $F$4,
"Low","")
),
IF(
1 - $E112 &lt;= MIN(INDEX(summary!$G$106:$K$112,MATCH($B112,summary!$B$106:$B$112,0),)) + $F$4,
"High",
IF(
1 - $E112 &gt;= MAX(INDEX(summary!$G$106:$K$112,MATCH($B112,summary!$B$106:$B$112,0),)) - $F$4,
"Low", "")
)
)</f>
        <v>Low</v>
      </c>
      <c r="M112" s="33" t="str">
        <f>VLOOKUP($B112,
summary!$B:$AL,
MATCH($M$11, summary!$B$11:$AL$11, 0),
FALSE
)</f>
        <v>profile</v>
      </c>
    </row>
    <row r="113" spans="2:13" x14ac:dyDescent="0.2"/>
    <row r="114" spans="2:13" x14ac:dyDescent="0.2"/>
    <row r="115" spans="2:13" x14ac:dyDescent="0.2">
      <c r="C115" s="31" t="s">
        <v>159</v>
      </c>
    </row>
    <row r="116" spans="2:13" x14ac:dyDescent="0.2">
      <c r="B116" s="6" t="s">
        <v>160</v>
      </c>
      <c r="C116" s="43" t="s">
        <v>161</v>
      </c>
      <c r="D116" t="s">
        <v>247</v>
      </c>
      <c r="E116" s="9">
        <v>0.83606999999999998</v>
      </c>
      <c r="F116" s="13">
        <v>0.40386</v>
      </c>
      <c r="H116" s="9">
        <v>0.43220999999999998</v>
      </c>
      <c r="I116" s="13">
        <v>1E-3</v>
      </c>
      <c r="K116" s="45" t="str">
        <f>IFERROR(
IF(
$E116 &gt;= MAX(INDEX(summary!$G$116:$K$122,MATCH($C116,summary!$C$116:$C$122,0),)) - $F$4,
"High",
IF(
$E116 &lt;= MIN(INDEX(summary!$G$116:$K$122,MATCH($C116,summary!$C$116:$C$122,0),)) + $F$4,
"Low","")
),
IF(
1 - $E116 &lt;= MIN(INDEX(summary!$G$116:$K$122,MATCH($B116,summary!$B$116:$B$122,0),)) + $F$4,
"High",
IF(
1 - $E116 &gt;= MAX(INDEX(summary!$G$116:$K$122,MATCH($B116,summary!$B$116:$B$122,0),)) - $F$4,
"Low", "")
)
)</f>
        <v>High</v>
      </c>
      <c r="M116" s="20" t="str">
        <f>VLOOKUP($B116,
summary!$B:$AL,
MATCH($M$11, summary!$B$11:$AL$11, 0),
FALSE
)</f>
        <v>profile</v>
      </c>
    </row>
    <row r="117" spans="2:13" x14ac:dyDescent="0.2">
      <c r="B117" s="7" t="s">
        <v>162</v>
      </c>
      <c r="C117" s="44" t="s">
        <v>163</v>
      </c>
      <c r="D117" t="s">
        <v>247</v>
      </c>
      <c r="E117" s="12">
        <v>0.80691999999999997</v>
      </c>
      <c r="F117" s="14">
        <v>0.52032999999999996</v>
      </c>
      <c r="H117" s="12">
        <v>0.28659000000000001</v>
      </c>
      <c r="I117" s="14">
        <v>1E-3</v>
      </c>
      <c r="K117" s="45" t="str">
        <f>IFERROR(
IF(
$E117 &gt;= MAX(INDEX(summary!$G$116:$K$122,MATCH($C117,summary!$C$116:$C$122,0),)) - $F$4,
"High",
IF(
$E117 &lt;= MIN(INDEX(summary!$G$116:$K$122,MATCH($C117,summary!$C$116:$C$122,0),)) + $F$4,
"Low","")
),
IF(
1 - $E117 &lt;= MIN(INDEX(summary!$G$116:$K$122,MATCH($B117,summary!$B$116:$B$122,0),)) + $F$4,
"High",
IF(
1 - $E117 &gt;= MAX(INDEX(summary!$G$116:$K$122,MATCH($B117,summary!$B$116:$B$122,0),)) - $F$4,
"Low", "")
)
)</f>
        <v>High</v>
      </c>
      <c r="M117" s="21" t="str">
        <f>VLOOKUP($B117,
summary!$B:$AL,
MATCH($M$11, summary!$B$11:$AL$11, 0),
FALSE
)</f>
        <v>profile</v>
      </c>
    </row>
    <row r="118" spans="2:13" x14ac:dyDescent="0.2">
      <c r="B118" s="7" t="s">
        <v>172</v>
      </c>
      <c r="C118" s="44" t="s">
        <v>173</v>
      </c>
      <c r="D118" t="s">
        <v>247</v>
      </c>
      <c r="E118" s="12">
        <v>0.67213000000000001</v>
      </c>
      <c r="F118" s="14">
        <v>0.44108000000000003</v>
      </c>
      <c r="H118" s="12">
        <v>0.23105000000000001</v>
      </c>
      <c r="I118" s="14">
        <v>1E-3</v>
      </c>
      <c r="K118" s="45" t="str">
        <f>IFERROR(
IF(
$E118 &gt;= MAX(INDEX(summary!$G$116:$K$122,MATCH($C118,summary!$C$116:$C$122,0),)) - $F$4,
"High",
IF(
$E118 &lt;= MIN(INDEX(summary!$G$116:$K$122,MATCH($C118,summary!$C$116:$C$122,0),)) + $F$4,
"Low","")
),
IF(
1 - $E118 &lt;= MIN(INDEX(summary!$G$116:$K$122,MATCH($B118,summary!$B$116:$B$122,0),)) + $F$4,
"High",
IF(
1 - $E118 &gt;= MAX(INDEX(summary!$G$116:$K$122,MATCH($B118,summary!$B$116:$B$122,0),)) - $F$4,
"Low", "")
)
)</f>
        <v/>
      </c>
      <c r="M118" s="21" t="str">
        <f>VLOOKUP($B118,
summary!$B:$AL,
MATCH($M$11, summary!$B$11:$AL$11, 0),
FALSE
)</f>
        <v>profile</v>
      </c>
    </row>
    <row r="119" spans="2:13" x14ac:dyDescent="0.2">
      <c r="B119" s="7" t="s">
        <v>164</v>
      </c>
      <c r="C119" s="44" t="s">
        <v>165</v>
      </c>
      <c r="D119" t="s">
        <v>247</v>
      </c>
      <c r="E119" s="12">
        <v>0.46629999999999999</v>
      </c>
      <c r="F119" s="14">
        <v>0.41350999999999999</v>
      </c>
      <c r="H119" s="12">
        <v>5.2789999999999997E-2</v>
      </c>
      <c r="I119" s="14">
        <v>3.7629999999999997E-2</v>
      </c>
      <c r="K119" s="45" t="str">
        <f>IFERROR(
IF(
$E119 &gt;= MAX(INDEX(summary!$G$116:$K$122,MATCH($C119,summary!$C$116:$C$122,0),)) - $F$4,
"High",
IF(
$E119 &lt;= MIN(INDEX(summary!$G$116:$K$122,MATCH($C119,summary!$C$116:$C$122,0),)) + $F$4,
"Low","")
),
IF(
1 - $E119 &lt;= MIN(INDEX(summary!$G$116:$K$122,MATCH($B119,summary!$B$116:$B$122,0),)) + $F$4,
"High",
IF(
1 - $E119 &gt;= MAX(INDEX(summary!$G$116:$K$122,MATCH($B119,summary!$B$116:$B$122,0),)) - $F$4,
"Low", "")
)
)</f>
        <v/>
      </c>
      <c r="M119" s="21" t="str">
        <f>VLOOKUP($B119,
summary!$B:$AL,
MATCH($M$11, summary!$B$11:$AL$11, 0),
FALSE
)</f>
        <v>profile</v>
      </c>
    </row>
    <row r="120" spans="2:13" x14ac:dyDescent="0.2">
      <c r="B120" s="7" t="s">
        <v>170</v>
      </c>
      <c r="C120" s="44" t="s">
        <v>171</v>
      </c>
      <c r="D120" t="s">
        <v>247</v>
      </c>
      <c r="E120" s="12">
        <v>0.43715999999999999</v>
      </c>
      <c r="F120" s="14">
        <v>0.40455000000000002</v>
      </c>
      <c r="H120" s="12">
        <v>3.261E-2</v>
      </c>
      <c r="I120" s="14">
        <v>0.20385</v>
      </c>
      <c r="K120" s="45" t="str">
        <f>IFERROR(
IF(
$E120 &gt;= MAX(INDEX(summary!$G$116:$K$122,MATCH($C120,summary!$C$116:$C$122,0),)) - $F$4,
"High",
IF(
$E120 &lt;= MIN(INDEX(summary!$G$116:$K$122,MATCH($C120,summary!$C$116:$C$122,0),)) + $F$4,
"Low","")
),
IF(
1 - $E120 &lt;= MIN(INDEX(summary!$G$116:$K$122,MATCH($B120,summary!$B$116:$B$122,0),)) + $F$4,
"High",
IF(
1 - $E120 &gt;= MAX(INDEX(summary!$G$116:$K$122,MATCH($B120,summary!$B$116:$B$122,0),)) - $F$4,
"Low", "")
)
)</f>
        <v/>
      </c>
      <c r="M120" s="21" t="str">
        <f>VLOOKUP($B120,
summary!$B:$AL,
MATCH($M$11, summary!$B$11:$AL$11, 0),
FALSE
)</f>
        <v>profile</v>
      </c>
    </row>
    <row r="121" spans="2:13" x14ac:dyDescent="0.2">
      <c r="B121" s="7" t="s">
        <v>166</v>
      </c>
      <c r="C121" s="44" t="s">
        <v>167</v>
      </c>
      <c r="D121" t="s">
        <v>247</v>
      </c>
      <c r="E121" s="12">
        <v>0.22950999999999999</v>
      </c>
      <c r="F121" s="14">
        <v>0.27498</v>
      </c>
      <c r="H121" s="12">
        <v>-4.5469999999999997E-2</v>
      </c>
      <c r="I121" s="14">
        <v>4.4889999999999999E-2</v>
      </c>
      <c r="K121" s="45" t="str">
        <f>IFERROR(
IF(
$E121 &gt;= MAX(INDEX(summary!$G$116:$K$122,MATCH($C121,summary!$C$116:$C$122,0),)) - $F$4,
"High",
IF(
$E121 &lt;= MIN(INDEX(summary!$G$116:$K$122,MATCH($C121,summary!$C$116:$C$122,0),)) + $F$4,
"Low","")
),
IF(
1 - $E121 &lt;= MIN(INDEX(summary!$G$116:$K$122,MATCH($B121,summary!$B$116:$B$122,0),)) + $F$4,
"High",
IF(
1 - $E121 &gt;= MAX(INDEX(summary!$G$116:$K$122,MATCH($B121,summary!$B$116:$B$122,0),)) - $F$4,
"Low", "")
)
)</f>
        <v/>
      </c>
      <c r="M121" s="21" t="str">
        <f>VLOOKUP($B121,
summary!$B:$AL,
MATCH($M$11, summary!$B$11:$AL$11, 0),
FALSE
)</f>
        <v>profile</v>
      </c>
    </row>
    <row r="122" spans="2:13" x14ac:dyDescent="0.2">
      <c r="B122" s="22" t="s">
        <v>168</v>
      </c>
      <c r="C122" s="42" t="s">
        <v>169</v>
      </c>
      <c r="D122" t="s">
        <v>247</v>
      </c>
      <c r="E122" s="38">
        <v>0.18032999999999999</v>
      </c>
      <c r="F122" s="39">
        <v>0.31633</v>
      </c>
      <c r="H122" s="38">
        <v>-0.13600000000000001</v>
      </c>
      <c r="I122" s="39">
        <v>1E-3</v>
      </c>
      <c r="K122" s="45" t="str">
        <f>IFERROR(
IF(
$E122 &gt;= MAX(INDEX(summary!$G$116:$K$122,MATCH($C122,summary!$C$116:$C$122,0),)) - $F$4,
"High",
IF(
$E122 &lt;= MIN(INDEX(summary!$G$116:$K$122,MATCH($C122,summary!$C$116:$C$122,0),)) + $F$4,
"Low","")
),
IF(
1 - $E122 &lt;= MIN(INDEX(summary!$G$116:$K$122,MATCH($B122,summary!$B$116:$B$122,0),)) + $F$4,
"High",
IF(
1 - $E122 &gt;= MAX(INDEX(summary!$G$116:$K$122,MATCH($B122,summary!$B$116:$B$122,0),)) - $F$4,
"Low", "")
)
)</f>
        <v/>
      </c>
      <c r="M122" s="33" t="str">
        <f>VLOOKUP($B122,
summary!$B:$AL,
MATCH($M$11, summary!$B$11:$AL$11, 0),
FALSE
)</f>
        <v>profile</v>
      </c>
    </row>
    <row r="123" spans="2:13" x14ac:dyDescent="0.2"/>
    <row r="124" spans="2:13" x14ac:dyDescent="0.2"/>
    <row r="125" spans="2:13" x14ac:dyDescent="0.2">
      <c r="C125" s="31" t="s">
        <v>174</v>
      </c>
    </row>
    <row r="126" spans="2:13" x14ac:dyDescent="0.2">
      <c r="B126" s="6" t="s">
        <v>181</v>
      </c>
      <c r="C126" s="43" t="s">
        <v>182</v>
      </c>
      <c r="D126" t="s">
        <v>247</v>
      </c>
      <c r="E126" s="9">
        <v>0.73770000000000002</v>
      </c>
      <c r="F126" s="13">
        <v>0.23363</v>
      </c>
      <c r="H126" s="9">
        <v>0.50407000000000002</v>
      </c>
      <c r="I126" s="13">
        <v>1E-3</v>
      </c>
      <c r="K126" s="45" t="str">
        <f>IFERROR(
IF(
$E126 &gt;= MAX(INDEX(summary!$G$126:$K$131,MATCH($C126,summary!$C$126:$C$131,0),)) - $F$4,
"High",
IF(
$E126 &lt;= MIN(INDEX(summary!$G$126:$K$131,MATCH($C126,summary!$C$126:$C$131,0),)) + $F$4,
"Low","")
),
IF(
1 - $E126 &lt;= MIN(INDEX(summary!$G$126:$K$131,MATCH($B126,summary!$B$126:$B$131,0),)) + $F$4,
"High",
IF(
1 - $E126 &gt;= MAX(INDEX(summary!$G$126:$K$131,MATCH($B126,summary!$B$126:$B$131,0),)) - $F$4,
"Low", "")
)
)</f>
        <v>High</v>
      </c>
      <c r="M126" s="20" t="str">
        <f>VLOOKUP($B126,
summary!$B:$AL,
MATCH($M$11, summary!$B$11:$AL$11, 0),
FALSE
)</f>
        <v>profile</v>
      </c>
    </row>
    <row r="127" spans="2:13" x14ac:dyDescent="0.2">
      <c r="B127" s="7" t="s">
        <v>183</v>
      </c>
      <c r="C127" s="44" t="s">
        <v>184</v>
      </c>
      <c r="D127" t="s">
        <v>247</v>
      </c>
      <c r="E127" s="12">
        <v>0.87795999999999996</v>
      </c>
      <c r="F127" s="14">
        <v>0.45762000000000003</v>
      </c>
      <c r="H127" s="12">
        <v>0.42033999999999999</v>
      </c>
      <c r="I127" s="14">
        <v>1E-3</v>
      </c>
      <c r="K127" s="45" t="str">
        <f>IFERROR(
IF(
$E127 &gt;= MAX(INDEX(summary!$G$126:$K$131,MATCH($C127,summary!$C$126:$C$131,0),)) - $F$4,
"High",
IF(
$E127 &lt;= MIN(INDEX(summary!$G$126:$K$131,MATCH($C127,summary!$C$126:$C$131,0),)) + $F$4,
"Low","")
),
IF(
1 - $E127 &lt;= MIN(INDEX(summary!$G$126:$K$131,MATCH($B127,summary!$B$126:$B$131,0),)) + $F$4,
"High",
IF(
1 - $E127 &gt;= MAX(INDEX(summary!$G$126:$K$131,MATCH($B127,summary!$B$126:$B$131,0),)) - $F$4,
"Low", "")
)
)</f>
        <v>High</v>
      </c>
      <c r="M127" s="21" t="str">
        <f>VLOOKUP($B127,
summary!$B:$AL,
MATCH($M$11, summary!$B$11:$AL$11, 0),
FALSE
)</f>
        <v>profile</v>
      </c>
    </row>
    <row r="128" spans="2:13" x14ac:dyDescent="0.2">
      <c r="B128" s="7" t="s">
        <v>175</v>
      </c>
      <c r="C128" s="44" t="s">
        <v>176</v>
      </c>
      <c r="D128" t="s">
        <v>247</v>
      </c>
      <c r="E128" s="12">
        <v>0.42986999999999997</v>
      </c>
      <c r="F128" s="14">
        <v>0.71675</v>
      </c>
      <c r="H128" s="12">
        <v>-0.28688000000000002</v>
      </c>
      <c r="I128" s="14">
        <v>1E-3</v>
      </c>
      <c r="K128" s="45" t="str">
        <f>IFERROR(
IF(
$E128 &gt;= MAX(INDEX(summary!$G$126:$K$131,MATCH($C128,summary!$C$126:$C$131,0),)) - $F$4,
"High",
IF(
$E128 &lt;= MIN(INDEX(summary!$G$126:$K$131,MATCH($C128,summary!$C$126:$C$131,0),)) + $F$4,
"Low","")
),
IF(
1 - $E128 &lt;= MIN(INDEX(summary!$G$126:$K$131,MATCH($B128,summary!$B$126:$B$131,0),)) + $F$4,
"High",
IF(
1 - $E128 &gt;= MAX(INDEX(summary!$G$126:$K$131,MATCH($B128,summary!$B$126:$B$131,0),)) - $F$4,
"Low", "")
)
)</f>
        <v>Low</v>
      </c>
      <c r="M128" s="21" t="str">
        <f>VLOOKUP($B128,
summary!$B:$AL,
MATCH($M$11, summary!$B$11:$AL$11, 0),
FALSE
)</f>
        <v>profile</v>
      </c>
    </row>
    <row r="129" spans="2:13" x14ac:dyDescent="0.2">
      <c r="B129" s="7" t="s">
        <v>177</v>
      </c>
      <c r="C129" s="44" t="s">
        <v>178</v>
      </c>
      <c r="D129" t="s">
        <v>247</v>
      </c>
      <c r="E129" s="12">
        <v>0.24954000000000001</v>
      </c>
      <c r="F129" s="14">
        <v>0.55203000000000002</v>
      </c>
      <c r="H129" s="12">
        <v>-0.30248999999999998</v>
      </c>
      <c r="I129" s="14">
        <v>1E-3</v>
      </c>
      <c r="K129" s="45" t="str">
        <f>IFERROR(
IF(
$E129 &gt;= MAX(INDEX(summary!$G$126:$K$131,MATCH($C129,summary!$C$126:$C$131,0),)) - $F$4,
"High",
IF(
$E129 &lt;= MIN(INDEX(summary!$G$126:$K$131,MATCH($C129,summary!$C$126:$C$131,0),)) + $F$4,
"Low","")
),
IF(
1 - $E129 &lt;= MIN(INDEX(summary!$G$126:$K$131,MATCH($B129,summary!$B$126:$B$131,0),)) + $F$4,
"High",
IF(
1 - $E129 &gt;= MAX(INDEX(summary!$G$126:$K$131,MATCH($B129,summary!$B$126:$B$131,0),)) - $F$4,
"Low", "")
)
)</f>
        <v>Low</v>
      </c>
      <c r="M129" s="21" t="str">
        <f>VLOOKUP($B129,
summary!$B:$AL,
MATCH($M$11, summary!$B$11:$AL$11, 0),
FALSE
)</f>
        <v>profile</v>
      </c>
    </row>
    <row r="130" spans="2:13" x14ac:dyDescent="0.2">
      <c r="B130" s="7" t="s">
        <v>185</v>
      </c>
      <c r="C130" s="44" t="s">
        <v>186</v>
      </c>
      <c r="D130" t="s">
        <v>247</v>
      </c>
      <c r="E130" s="12">
        <v>0.16392999999999999</v>
      </c>
      <c r="F130" s="14">
        <v>0.56788000000000005</v>
      </c>
      <c r="H130" s="12">
        <v>-0.40394999999999998</v>
      </c>
      <c r="I130" s="14">
        <v>1E-3</v>
      </c>
      <c r="K130" s="45" t="str">
        <f>IFERROR(
IF(
$E130 &gt;= MAX(INDEX(summary!$G$126:$K$131,MATCH($C130,summary!$C$126:$C$131,0),)) - $F$4,
"High",
IF(
$E130 &lt;= MIN(INDEX(summary!$G$126:$K$131,MATCH($C130,summary!$C$126:$C$131,0),)) + $F$4,
"Low","")
),
IF(
1 - $E130 &lt;= MIN(INDEX(summary!$G$126:$K$131,MATCH($B130,summary!$B$126:$B$131,0),)) + $F$4,
"High",
IF(
1 - $E130 &gt;= MAX(INDEX(summary!$G$126:$K$131,MATCH($B130,summary!$B$126:$B$131,0),)) - $F$4,
"Low", "")
)
)</f>
        <v>Low</v>
      </c>
      <c r="M130" s="21" t="str">
        <f>VLOOKUP($B130,
summary!$B:$AL,
MATCH($M$11, summary!$B$11:$AL$11, 0),
FALSE
)</f>
        <v>profile</v>
      </c>
    </row>
    <row r="131" spans="2:13" x14ac:dyDescent="0.2">
      <c r="B131" s="22" t="s">
        <v>179</v>
      </c>
      <c r="C131" s="42" t="s">
        <v>180</v>
      </c>
      <c r="D131" t="s">
        <v>247</v>
      </c>
      <c r="E131" s="38">
        <v>0.14754</v>
      </c>
      <c r="F131" s="39">
        <v>0.59614</v>
      </c>
      <c r="H131" s="38">
        <v>-0.4486</v>
      </c>
      <c r="I131" s="39">
        <v>1E-3</v>
      </c>
      <c r="K131" s="45" t="str">
        <f>IFERROR(
IF(
$E131 &gt;= MAX(INDEX(summary!$G$126:$K$131,MATCH($C131,summary!$C$126:$C$131,0),)) - $F$4,
"High",
IF(
$E131 &lt;= MIN(INDEX(summary!$G$126:$K$131,MATCH($C131,summary!$C$126:$C$131,0),)) + $F$4,
"Low","")
),
IF(
1 - $E131 &lt;= MIN(INDEX(summary!$G$126:$K$131,MATCH($B131,summary!$B$126:$B$131,0),)) + $F$4,
"High",
IF(
1 - $E131 &gt;= MAX(INDEX(summary!$G$126:$K$131,MATCH($B131,summary!$B$126:$B$131,0),)) - $F$4,
"Low", "")
)
)</f>
        <v>Low</v>
      </c>
      <c r="M131" s="33" t="str">
        <f>VLOOKUP($B131,
summary!$B:$AL,
MATCH($M$11, summary!$B$11:$AL$11, 0),
FALSE
)</f>
        <v>profile</v>
      </c>
    </row>
    <row r="132" spans="2:13" x14ac:dyDescent="0.2"/>
    <row r="133" spans="2:13" x14ac:dyDescent="0.2"/>
    <row r="134" spans="2:13" x14ac:dyDescent="0.2">
      <c r="C134" s="31" t="s">
        <v>187</v>
      </c>
    </row>
    <row r="135" spans="2:13" x14ac:dyDescent="0.2">
      <c r="B135" s="6" t="s">
        <v>190</v>
      </c>
      <c r="C135" s="43" t="s">
        <v>191</v>
      </c>
      <c r="D135" t="s">
        <v>247</v>
      </c>
      <c r="E135" s="9">
        <v>0.87250000000000005</v>
      </c>
      <c r="F135" s="13">
        <v>0.53963000000000005</v>
      </c>
      <c r="H135" s="9">
        <v>0.33287</v>
      </c>
      <c r="I135" s="13">
        <v>1E-3</v>
      </c>
      <c r="K135" s="45" t="str">
        <f>IFERROR(
IF(
$E135 &gt;= MAX(INDEX(summary!$G$135:$K$140,MATCH($C135,summary!$C$135:$C$140,0),)) - $F$4,
"High",
IF(
$E135 &lt;= MIN(INDEX(summary!$G$135:$K$140,MATCH($C135,summary!$C$135:$C$140,0),)) + $F$4,
"Low","")
),
IF(
1 - $E135 &lt;= MIN(INDEX(summary!$G$135:$K$140,MATCH($B135,summary!$B$135:$B$140,0),)) + $F$4,
"High",
IF(
1 - $E135 &gt;= MAX(INDEX(summary!$G$135:$K$140,MATCH($B135,summary!$B$135:$B$140,0),)) - $F$4,
"Low", "")
)
)</f>
        <v>High</v>
      </c>
      <c r="M135" s="20" t="str">
        <f>VLOOKUP($B135,
summary!$B:$AL,
MATCH($M$11, summary!$B$11:$AL$11, 0),
FALSE
)</f>
        <v>profile</v>
      </c>
    </row>
    <row r="136" spans="2:13" x14ac:dyDescent="0.2">
      <c r="B136" s="7" t="s">
        <v>192</v>
      </c>
      <c r="C136" s="44" t="s">
        <v>193</v>
      </c>
      <c r="D136" t="s">
        <v>247</v>
      </c>
      <c r="E136" s="12">
        <v>0.87067000000000005</v>
      </c>
      <c r="F136" s="14">
        <v>0.69676000000000005</v>
      </c>
      <c r="H136" s="12">
        <v>0.17391000000000001</v>
      </c>
      <c r="I136" s="14">
        <v>1E-3</v>
      </c>
      <c r="K136" s="45" t="str">
        <f>IFERROR(
IF(
$E136 &gt;= MAX(INDEX(summary!$G$135:$K$140,MATCH($C136,summary!$C$135:$C$140,0),)) - $F$4,
"High",
IF(
$E136 &lt;= MIN(INDEX(summary!$G$135:$K$140,MATCH($C136,summary!$C$135:$C$140,0),)) + $F$4,
"Low","")
),
IF(
1 - $E136 &lt;= MIN(INDEX(summary!$G$135:$K$140,MATCH($B136,summary!$B$135:$B$140,0),)) + $F$4,
"High",
IF(
1 - $E136 &gt;= MAX(INDEX(summary!$G$135:$K$140,MATCH($B136,summary!$B$135:$B$140,0),)) - $F$4,
"Low", "")
)
)</f>
        <v>High</v>
      </c>
      <c r="M136" s="21" t="str">
        <f>VLOOKUP($B136,
summary!$B:$AL,
MATCH($M$11, summary!$B$11:$AL$11, 0),
FALSE
)</f>
        <v>profile</v>
      </c>
    </row>
    <row r="137" spans="2:13" x14ac:dyDescent="0.2">
      <c r="B137" s="7" t="s">
        <v>198</v>
      </c>
      <c r="C137" s="44" t="s">
        <v>199</v>
      </c>
      <c r="D137" t="s">
        <v>247</v>
      </c>
      <c r="E137" s="12">
        <v>0.85246</v>
      </c>
      <c r="F137" s="14">
        <v>0.79461999999999999</v>
      </c>
      <c r="H137" s="12">
        <v>5.7840000000000003E-2</v>
      </c>
      <c r="I137" s="14">
        <v>3.96E-3</v>
      </c>
      <c r="K137" s="45" t="str">
        <f>IFERROR(
IF(
$E137 &gt;= MAX(INDEX(summary!$G$135:$K$140,MATCH($C137,summary!$C$135:$C$140,0),)) - $F$4,
"High",
IF(
$E137 &lt;= MIN(INDEX(summary!$G$135:$K$140,MATCH($C137,summary!$C$135:$C$140,0),)) + $F$4,
"Low","")
),
IF(
1 - $E137 &lt;= MIN(INDEX(summary!$G$135:$K$140,MATCH($B137,summary!$B$135:$B$140,0),)) + $F$4,
"High",
IF(
1 - $E137 &gt;= MAX(INDEX(summary!$G$135:$K$140,MATCH($B137,summary!$B$135:$B$140,0),)) - $F$4,
"Low", "")
)
)</f>
        <v/>
      </c>
      <c r="M137" s="21" t="str">
        <f>VLOOKUP($B137,
summary!$B:$AL,
MATCH($M$11, summary!$B$11:$AL$11, 0),
FALSE
)</f>
        <v>profile</v>
      </c>
    </row>
    <row r="138" spans="2:13" x14ac:dyDescent="0.2">
      <c r="B138" s="7" t="s">
        <v>188</v>
      </c>
      <c r="C138" s="44" t="s">
        <v>189</v>
      </c>
      <c r="D138" t="s">
        <v>247</v>
      </c>
      <c r="E138" s="12">
        <v>0.67213000000000001</v>
      </c>
      <c r="F138" s="14">
        <v>0.64232</v>
      </c>
      <c r="H138" s="12">
        <v>2.981E-2</v>
      </c>
      <c r="I138" s="14">
        <v>0.23193</v>
      </c>
      <c r="K138" s="45" t="str">
        <f>IFERROR(
IF(
$E138 &gt;= MAX(INDEX(summary!$G$135:$K$140,MATCH($C138,summary!$C$135:$C$140,0),)) - $F$4,
"High",
IF(
$E138 &lt;= MIN(INDEX(summary!$G$135:$K$140,MATCH($C138,summary!$C$135:$C$140,0),)) + $F$4,
"Low","")
),
IF(
1 - $E138 &lt;= MIN(INDEX(summary!$G$135:$K$140,MATCH($B138,summary!$B$135:$B$140,0),)) + $F$4,
"High",
IF(
1 - $E138 &gt;= MAX(INDEX(summary!$G$135:$K$140,MATCH($B138,summary!$B$135:$B$140,0),)) - $F$4,
"Low", "")
)
)</f>
        <v/>
      </c>
      <c r="M138" s="21" t="str">
        <f>VLOOKUP($B138,
summary!$B:$AL,
MATCH($M$11, summary!$B$11:$AL$11, 0),
FALSE
)</f>
        <v>profile</v>
      </c>
    </row>
    <row r="139" spans="2:13" x14ac:dyDescent="0.2">
      <c r="B139" s="7" t="s">
        <v>196</v>
      </c>
      <c r="C139" s="44" t="s">
        <v>197</v>
      </c>
      <c r="D139" t="s">
        <v>247</v>
      </c>
      <c r="E139" s="12">
        <v>0.62841999999999998</v>
      </c>
      <c r="F139" s="14">
        <v>0.62990999999999997</v>
      </c>
      <c r="H139" s="12">
        <v>-1.48999999999999E-3</v>
      </c>
      <c r="I139" s="14">
        <v>0.99209000000000003</v>
      </c>
      <c r="K139" s="45" t="str">
        <f>IFERROR(
IF(
$E139 &gt;= MAX(INDEX(summary!$G$135:$K$140,MATCH($C139,summary!$C$135:$C$140,0),)) - $F$4,
"High",
IF(
$E139 &lt;= MIN(INDEX(summary!$G$135:$K$140,MATCH($C139,summary!$C$135:$C$140,0),)) + $F$4,
"Low","")
),
IF(
1 - $E139 &lt;= MIN(INDEX(summary!$G$135:$K$140,MATCH($B139,summary!$B$135:$B$140,0),)) + $F$4,
"High",
IF(
1 - $E139 &gt;= MAX(INDEX(summary!$G$135:$K$140,MATCH($B139,summary!$B$135:$B$140,0),)) - $F$4,
"Low", "")
)
)</f>
        <v/>
      </c>
      <c r="M139" s="21" t="str">
        <f>VLOOKUP($B139,
summary!$B:$AL,
MATCH($M$11, summary!$B$11:$AL$11, 0),
FALSE
)</f>
        <v>profile</v>
      </c>
    </row>
    <row r="140" spans="2:13" x14ac:dyDescent="0.2">
      <c r="B140" s="22" t="s">
        <v>194</v>
      </c>
      <c r="C140" s="42" t="s">
        <v>195</v>
      </c>
      <c r="D140" t="s">
        <v>247</v>
      </c>
      <c r="E140" s="38">
        <v>0.50273000000000001</v>
      </c>
      <c r="F140" s="39">
        <v>0.65059</v>
      </c>
      <c r="H140" s="38">
        <v>-0.14785999999999999</v>
      </c>
      <c r="I140" s="39">
        <v>1E-3</v>
      </c>
      <c r="K140" s="45" t="str">
        <f>IFERROR(
IF(
$E140 &gt;= MAX(INDEX(summary!$G$135:$K$140,MATCH($C140,summary!$C$135:$C$140,0),)) - $F$4,
"High",
IF(
$E140 &lt;= MIN(INDEX(summary!$G$135:$K$140,MATCH($C140,summary!$C$135:$C$140,0),)) + $F$4,
"Low","")
),
IF(
1 - $E140 &lt;= MIN(INDEX(summary!$G$135:$K$140,MATCH($B140,summary!$B$135:$B$140,0),)) + $F$4,
"High",
IF(
1 - $E140 &gt;= MAX(INDEX(summary!$G$135:$K$140,MATCH($B140,summary!$B$135:$B$140,0),)) - $F$4,
"Low", "")
)
)</f>
        <v/>
      </c>
      <c r="M140" s="33" t="str">
        <f>VLOOKUP($B140,
summary!$B:$AL,
MATCH($M$11, summary!$B$11:$AL$11, 0),
FALSE
)</f>
        <v>profile</v>
      </c>
    </row>
    <row r="141" spans="2:13" x14ac:dyDescent="0.2"/>
    <row r="142" spans="2:13" x14ac:dyDescent="0.2"/>
    <row r="143" spans="2:13" x14ac:dyDescent="0.2">
      <c r="C143" s="31" t="s">
        <v>200</v>
      </c>
    </row>
    <row r="144" spans="2:13" x14ac:dyDescent="0.2">
      <c r="B144" s="6" t="s">
        <v>205</v>
      </c>
      <c r="C144" s="43" t="s">
        <v>206</v>
      </c>
      <c r="D144" t="s">
        <v>247</v>
      </c>
      <c r="E144" s="9">
        <v>0.52641000000000004</v>
      </c>
      <c r="F144" s="13">
        <v>0.27635999999999999</v>
      </c>
      <c r="H144" s="9">
        <v>0.25004999999999999</v>
      </c>
      <c r="I144" s="13">
        <v>1E-3</v>
      </c>
      <c r="K144" s="45" t="str">
        <f>IFERROR(
IF(
$E144 &gt;= MAX(INDEX(summary!$G$144:$K$149,MATCH($C144,summary!$C$144:$C$149,0),)) - $F$4,
"High",
IF(
$E144 &lt;= MIN(INDEX(summary!$G$144:$K$149,MATCH($C144,summary!$C$144:$C$149,0),)) + $F$4,
"Low","")
),
IF(
1 - $E144 &lt;= MIN(INDEX(summary!$G$144:$K$149,MATCH($B144,summary!$B$144:$B$149,0),)) + $F$4,
"High",
IF(
1 - $E144 &gt;= MAX(INDEX(summary!$G$144:$K$149,MATCH($B144,summary!$B$144:$B$149,0),)) - $F$4,
"Low", "")
)
)</f>
        <v/>
      </c>
      <c r="M144" s="20" t="str">
        <f>VLOOKUP($B144,
summary!$B:$AL,
MATCH($M$11, summary!$B$11:$AL$11, 0),
FALSE
)</f>
        <v>profile</v>
      </c>
    </row>
    <row r="145" spans="2:13" x14ac:dyDescent="0.2">
      <c r="B145" s="7" t="s">
        <v>203</v>
      </c>
      <c r="C145" s="44" t="s">
        <v>204</v>
      </c>
      <c r="D145" t="s">
        <v>247</v>
      </c>
      <c r="E145" s="12">
        <v>0.66849000000000003</v>
      </c>
      <c r="F145" s="14">
        <v>0.42315999999999998</v>
      </c>
      <c r="H145" s="12">
        <v>0.24532999999999999</v>
      </c>
      <c r="I145" s="14">
        <v>1E-3</v>
      </c>
      <c r="K145" s="45" t="str">
        <f>IFERROR(
IF(
$E145 &gt;= MAX(INDEX(summary!$G$144:$K$149,MATCH($C145,summary!$C$144:$C$149,0),)) - $F$4,
"High",
IF(
$E145 &lt;= MIN(INDEX(summary!$G$144:$K$149,MATCH($C145,summary!$C$144:$C$149,0),)) + $F$4,
"Low","")
),
IF(
1 - $E145 &lt;= MIN(INDEX(summary!$G$144:$K$149,MATCH($B145,summary!$B$144:$B$149,0),)) + $F$4,
"High",
IF(
1 - $E145 &gt;= MAX(INDEX(summary!$G$144:$K$149,MATCH($B145,summary!$B$144:$B$149,0),)) - $F$4,
"Low", "")
)
)</f>
        <v>High</v>
      </c>
      <c r="M145" s="21" t="str">
        <f>VLOOKUP($B145,
summary!$B:$AL,
MATCH($M$11, summary!$B$11:$AL$11, 0),
FALSE
)</f>
        <v>profile</v>
      </c>
    </row>
    <row r="146" spans="2:13" x14ac:dyDescent="0.2">
      <c r="B146" s="7" t="s">
        <v>201</v>
      </c>
      <c r="C146" s="44" t="s">
        <v>202</v>
      </c>
      <c r="D146" t="s">
        <v>247</v>
      </c>
      <c r="E146" s="12">
        <v>0.71038000000000001</v>
      </c>
      <c r="F146" s="14">
        <v>0.54927999999999999</v>
      </c>
      <c r="H146" s="12">
        <v>0.16109999999999999</v>
      </c>
      <c r="I146" s="14">
        <v>1E-3</v>
      </c>
      <c r="K146" s="45" t="str">
        <f>IFERROR(
IF(
$E146 &gt;= MAX(INDEX(summary!$G$144:$K$149,MATCH($C146,summary!$C$144:$C$149,0),)) - $F$4,
"High",
IF(
$E146 &lt;= MIN(INDEX(summary!$G$144:$K$149,MATCH($C146,summary!$C$144:$C$149,0),)) + $F$4,
"Low","")
),
IF(
1 - $E146 &lt;= MIN(INDEX(summary!$G$144:$K$149,MATCH($B146,summary!$B$144:$B$149,0),)) + $F$4,
"High",
IF(
1 - $E146 &gt;= MAX(INDEX(summary!$G$144:$K$149,MATCH($B146,summary!$B$144:$B$149,0),)) - $F$4,
"Low", "")
)
)</f>
        <v/>
      </c>
      <c r="M146" s="21" t="str">
        <f>VLOOKUP($B146,
summary!$B:$AL,
MATCH($M$11, summary!$B$11:$AL$11, 0),
FALSE
)</f>
        <v>profile</v>
      </c>
    </row>
    <row r="147" spans="2:13" x14ac:dyDescent="0.2">
      <c r="B147" s="7" t="s">
        <v>209</v>
      </c>
      <c r="C147" s="44" t="s">
        <v>210</v>
      </c>
      <c r="D147" t="s">
        <v>247</v>
      </c>
      <c r="E147" s="12">
        <v>0.64663000000000004</v>
      </c>
      <c r="F147" s="14">
        <v>0.50929999999999997</v>
      </c>
      <c r="H147" s="12">
        <v>0.13733000000000001</v>
      </c>
      <c r="I147" s="14">
        <v>1E-3</v>
      </c>
      <c r="K147" s="45" t="str">
        <f>IFERROR(
IF(
$E147 &gt;= MAX(INDEX(summary!$G$144:$K$149,MATCH($C147,summary!$C$144:$C$149,0),)) - $F$4,
"High",
IF(
$E147 &lt;= MIN(INDEX(summary!$G$144:$K$149,MATCH($C147,summary!$C$144:$C$149,0),)) + $F$4,
"Low","")
),
IF(
1 - $E147 &lt;= MIN(INDEX(summary!$G$144:$K$149,MATCH($B147,summary!$B$144:$B$149,0),)) + $F$4,
"High",
IF(
1 - $E147 &gt;= MAX(INDEX(summary!$G$144:$K$149,MATCH($B147,summary!$B$144:$B$149,0),)) - $F$4,
"Low", "")
)
)</f>
        <v>High</v>
      </c>
      <c r="M147" s="21" t="str">
        <f>VLOOKUP($B147,
summary!$B:$AL,
MATCH($M$11, summary!$B$11:$AL$11, 0),
FALSE
)</f>
        <v>profile</v>
      </c>
    </row>
    <row r="148" spans="2:13" x14ac:dyDescent="0.2">
      <c r="B148" s="7" t="s">
        <v>211</v>
      </c>
      <c r="C148" s="44" t="s">
        <v>212</v>
      </c>
      <c r="D148" t="s">
        <v>247</v>
      </c>
      <c r="E148" s="12">
        <v>0.53734000000000004</v>
      </c>
      <c r="F148" s="14">
        <v>0.41832999999999998</v>
      </c>
      <c r="H148" s="12">
        <v>0.11901</v>
      </c>
      <c r="I148" s="14">
        <v>1E-3</v>
      </c>
      <c r="K148" s="45" t="str">
        <f>IFERROR(
IF(
$E148 &gt;= MAX(INDEX(summary!$G$144:$K$149,MATCH($C148,summary!$C$144:$C$149,0),)) - $F$4,
"High",
IF(
$E148 &lt;= MIN(INDEX(summary!$G$144:$K$149,MATCH($C148,summary!$C$144:$C$149,0),)) + $F$4,
"Low","")
),
IF(
1 - $E148 &lt;= MIN(INDEX(summary!$G$144:$K$149,MATCH($B148,summary!$B$144:$B$149,0),)) + $F$4,
"High",
IF(
1 - $E148 &gt;= MAX(INDEX(summary!$G$144:$K$149,MATCH($B148,summary!$B$144:$B$149,0),)) - $F$4,
"Low", "")
)
)</f>
        <v>High</v>
      </c>
      <c r="M148" s="21" t="str">
        <f>VLOOKUP($B148,
summary!$B:$AL,
MATCH($M$11, summary!$B$11:$AL$11, 0),
FALSE
)</f>
        <v>profile</v>
      </c>
    </row>
    <row r="149" spans="2:13" x14ac:dyDescent="0.2">
      <c r="B149" s="22" t="s">
        <v>207</v>
      </c>
      <c r="C149" s="42" t="s">
        <v>208</v>
      </c>
      <c r="D149" t="s">
        <v>247</v>
      </c>
      <c r="E149" s="38">
        <v>0.34426000000000001</v>
      </c>
      <c r="F149" s="39">
        <v>0.55891999999999997</v>
      </c>
      <c r="H149" s="38">
        <v>-0.21465999999999999</v>
      </c>
      <c r="I149" s="39">
        <v>1E-3</v>
      </c>
      <c r="K149" s="45" t="str">
        <f>IFERROR(
IF(
$E149 &gt;= MAX(INDEX(summary!$G$144:$K$149,MATCH($C149,summary!$C$144:$C$149,0),)) - $F$4,
"High",
IF(
$E149 &lt;= MIN(INDEX(summary!$G$144:$K$149,MATCH($C149,summary!$C$144:$C$149,0),)) + $F$4,
"Low","")
),
IF(
1 - $E149 &lt;= MIN(INDEX(summary!$G$144:$K$149,MATCH($B149,summary!$B$144:$B$149,0),)) + $F$4,
"High",
IF(
1 - $E149 &gt;= MAX(INDEX(summary!$G$144:$K$149,MATCH($B149,summary!$B$144:$B$149,0),)) - $F$4,
"Low", "")
)
)</f>
        <v/>
      </c>
      <c r="M149" s="33" t="str">
        <f>VLOOKUP($B149,
summary!$B:$AL,
MATCH($M$11, summary!$B$11:$AL$11, 0),
FALSE
)</f>
        <v>profile</v>
      </c>
    </row>
    <row r="150" spans="2:13" x14ac:dyDescent="0.2"/>
    <row r="151" spans="2:13" x14ac:dyDescent="0.2"/>
    <row r="152" spans="2:13" x14ac:dyDescent="0.2">
      <c r="C152" s="31" t="s">
        <v>213</v>
      </c>
    </row>
    <row r="153" spans="2:13" x14ac:dyDescent="0.2">
      <c r="B153" s="6" t="s">
        <v>222</v>
      </c>
      <c r="C153" s="43" t="s">
        <v>223</v>
      </c>
      <c r="D153" t="s">
        <v>247</v>
      </c>
      <c r="E153" s="9">
        <v>0.27687</v>
      </c>
      <c r="F153" s="13">
        <v>4.9619999999999997E-2</v>
      </c>
      <c r="H153" s="9">
        <v>0.22725000000000001</v>
      </c>
      <c r="I153" s="13">
        <v>1E-3</v>
      </c>
      <c r="K153" s="45" t="str">
        <f>IFERROR(
IF(
$E153 &gt;= MAX(INDEX(summary!$G$153:$K$159,MATCH($C153,summary!$C$153:$C$159,0),)) - $F$4,
"High",
IF(
$E153 &lt;= MIN(INDEX(summary!$G$153:$K$159,MATCH($C153,summary!$C$153:$C$159,0),)) + $F$4,
"Low","")
),
IF(
1 - $E153 &lt;= MIN(INDEX(summary!$G$153:$K$159,MATCH($B153,summary!$B$153:$B$159,0),)) + $F$4,
"High",
IF(
1 - $E153 &gt;= MAX(INDEX(summary!$G$153:$K$159,MATCH($B153,summary!$B$153:$B$159,0),)) - $F$4,
"Low", "")
)
)</f>
        <v>High</v>
      </c>
      <c r="M153" s="20" t="str">
        <f>VLOOKUP($B153,
summary!$B:$AL,
MATCH($M$11, summary!$B$11:$AL$11, 0),
FALSE
)</f>
        <v>profile</v>
      </c>
    </row>
    <row r="154" spans="2:13" x14ac:dyDescent="0.2">
      <c r="B154" s="7" t="s">
        <v>226</v>
      </c>
      <c r="C154" s="44" t="s">
        <v>227</v>
      </c>
      <c r="D154" t="s">
        <v>247</v>
      </c>
      <c r="E154" s="12">
        <v>0.48270000000000002</v>
      </c>
      <c r="F154" s="14">
        <v>0.31219999999999998</v>
      </c>
      <c r="H154" s="12">
        <v>0.17050000000000001</v>
      </c>
      <c r="I154" s="14">
        <v>1E-3</v>
      </c>
      <c r="K154" s="45" t="str">
        <f>IFERROR(
IF(
$E154 &gt;= MAX(INDEX(summary!$G$153:$K$159,MATCH($C154,summary!$C$153:$C$159,0),)) - $F$4,
"High",
IF(
$E154 &lt;= MIN(INDEX(summary!$G$153:$K$159,MATCH($C154,summary!$C$153:$C$159,0),)) + $F$4,
"Low","")
),
IF(
1 - $E154 &lt;= MIN(INDEX(summary!$G$153:$K$159,MATCH($B154,summary!$B$153:$B$159,0),)) + $F$4,
"High",
IF(
1 - $E154 &gt;= MAX(INDEX(summary!$G$153:$K$159,MATCH($B154,summary!$B$153:$B$159,0),)) - $F$4,
"Low", "")
)
)</f>
        <v>High</v>
      </c>
      <c r="M154" s="21" t="str">
        <f>VLOOKUP($B154,
summary!$B:$AL,
MATCH($M$11, summary!$B$11:$AL$11, 0),
FALSE
)</f>
        <v>profile</v>
      </c>
    </row>
    <row r="155" spans="2:13" x14ac:dyDescent="0.2">
      <c r="B155" s="7" t="s">
        <v>214</v>
      </c>
      <c r="C155" s="44" t="s">
        <v>215</v>
      </c>
      <c r="D155" t="s">
        <v>247</v>
      </c>
      <c r="E155" s="12">
        <v>0.37705</v>
      </c>
      <c r="F155" s="14">
        <v>0.26257999999999998</v>
      </c>
      <c r="H155" s="12">
        <v>0.11447</v>
      </c>
      <c r="I155" s="14">
        <v>1E-3</v>
      </c>
      <c r="K155" s="45" t="str">
        <f>IFERROR(
IF(
$E155 &gt;= MAX(INDEX(summary!$G$153:$K$159,MATCH($C155,summary!$C$153:$C$159,0),)) - $F$4,
"High",
IF(
$E155 &lt;= MIN(INDEX(summary!$G$153:$K$159,MATCH($C155,summary!$C$153:$C$159,0),)) + $F$4,
"Low","")
),
IF(
1 - $E155 &lt;= MIN(INDEX(summary!$G$153:$K$159,MATCH($B155,summary!$B$153:$B$159,0),)) + $F$4,
"High",
IF(
1 - $E155 &gt;= MAX(INDEX(summary!$G$153:$K$159,MATCH($B155,summary!$B$153:$B$159,0),)) - $F$4,
"Low", "")
)
)</f>
        <v>High</v>
      </c>
      <c r="M155" s="21" t="str">
        <f>VLOOKUP($B155,
summary!$B:$AL,
MATCH($M$11, summary!$B$11:$AL$11, 0),
FALSE
)</f>
        <v>profile</v>
      </c>
    </row>
    <row r="156" spans="2:13" x14ac:dyDescent="0.2">
      <c r="B156" s="7" t="s">
        <v>220</v>
      </c>
      <c r="C156" s="44" t="s">
        <v>221</v>
      </c>
      <c r="D156" t="s">
        <v>247</v>
      </c>
      <c r="E156" s="12">
        <v>0.63388</v>
      </c>
      <c r="F156" s="14">
        <v>0.53342999999999996</v>
      </c>
      <c r="H156" s="12">
        <v>0.10045</v>
      </c>
      <c r="I156" s="14">
        <v>1E-3</v>
      </c>
      <c r="K156" s="45" t="str">
        <f>IFERROR(
IF(
$E156 &gt;= MAX(INDEX(summary!$G$153:$K$159,MATCH($C156,summary!$C$153:$C$159,0),)) - $F$4,
"High",
IF(
$E156 &lt;= MIN(INDEX(summary!$G$153:$K$159,MATCH($C156,summary!$C$153:$C$159,0),)) + $F$4,
"Low","")
),
IF(
1 - $E156 &lt;= MIN(INDEX(summary!$G$153:$K$159,MATCH($B156,summary!$B$153:$B$159,0),)) + $F$4,
"High",
IF(
1 - $E156 &gt;= MAX(INDEX(summary!$G$153:$K$159,MATCH($B156,summary!$B$153:$B$159,0),)) - $F$4,
"Low", "")
)
)</f>
        <v>High</v>
      </c>
      <c r="M156" s="21" t="str">
        <f>VLOOKUP($B156,
summary!$B:$AL,
MATCH($M$11, summary!$B$11:$AL$11, 0),
FALSE
)</f>
        <v>profile</v>
      </c>
    </row>
    <row r="157" spans="2:13" x14ac:dyDescent="0.2">
      <c r="B157" s="7" t="s">
        <v>216</v>
      </c>
      <c r="C157" s="44" t="s">
        <v>217</v>
      </c>
      <c r="D157" t="s">
        <v>247</v>
      </c>
      <c r="E157" s="12">
        <v>0.40619</v>
      </c>
      <c r="F157" s="14">
        <v>0.43418000000000001</v>
      </c>
      <c r="H157" s="12">
        <v>-2.7990000000000001E-2</v>
      </c>
      <c r="I157" s="14">
        <v>0.28066000000000002</v>
      </c>
      <c r="K157" s="45" t="str">
        <f>IFERROR(
IF(
$E157 &gt;= MAX(INDEX(summary!$G$153:$K$159,MATCH($C157,summary!$C$153:$C$159,0),)) - $F$4,
"High",
IF(
$E157 &lt;= MIN(INDEX(summary!$G$153:$K$159,MATCH($C157,summary!$C$153:$C$159,0),)) + $F$4,
"Low","")
),
IF(
1 - $E157 &lt;= MIN(INDEX(summary!$G$153:$K$159,MATCH($B157,summary!$B$153:$B$159,0),)) + $F$4,
"High",
IF(
1 - $E157 &gt;= MAX(INDEX(summary!$G$153:$K$159,MATCH($B157,summary!$B$153:$B$159,0),)) - $F$4,
"Low", "")
)
)</f>
        <v>Low</v>
      </c>
      <c r="M157" s="21" t="str">
        <f>VLOOKUP($B157,
summary!$B:$AL,
MATCH($M$11, summary!$B$11:$AL$11, 0),
FALSE
)</f>
        <v>profile</v>
      </c>
    </row>
    <row r="158" spans="2:13" x14ac:dyDescent="0.2">
      <c r="B158" s="7" t="s">
        <v>218</v>
      </c>
      <c r="C158" s="44" t="s">
        <v>219</v>
      </c>
      <c r="D158" t="s">
        <v>247</v>
      </c>
      <c r="E158" s="12">
        <v>0.21676000000000001</v>
      </c>
      <c r="F158" s="14">
        <v>0.30324000000000001</v>
      </c>
      <c r="H158" s="12">
        <v>-8.6480000000000001E-2</v>
      </c>
      <c r="I158" s="14">
        <v>1E-3</v>
      </c>
      <c r="K158" s="45" t="str">
        <f>IFERROR(
IF(
$E158 &gt;= MAX(INDEX(summary!$G$153:$K$159,MATCH($C158,summary!$C$153:$C$159,0),)) - $F$4,
"High",
IF(
$E158 &lt;= MIN(INDEX(summary!$G$153:$K$159,MATCH($C158,summary!$C$153:$C$159,0),)) + $F$4,
"Low","")
),
IF(
1 - $E158 &lt;= MIN(INDEX(summary!$G$153:$K$159,MATCH($B158,summary!$B$153:$B$159,0),)) + $F$4,
"High",
IF(
1 - $E158 &gt;= MAX(INDEX(summary!$G$153:$K$159,MATCH($B158,summary!$B$153:$B$159,0),)) - $F$4,
"Low", "")
)
)</f>
        <v>Low</v>
      </c>
      <c r="M158" s="21" t="str">
        <f>VLOOKUP($B158,
summary!$B:$AL,
MATCH($M$11, summary!$B$11:$AL$11, 0),
FALSE
)</f>
        <v>profile</v>
      </c>
    </row>
    <row r="159" spans="2:13" x14ac:dyDescent="0.2">
      <c r="B159" s="22" t="s">
        <v>224</v>
      </c>
      <c r="C159" s="42" t="s">
        <v>225</v>
      </c>
      <c r="D159" t="s">
        <v>247</v>
      </c>
      <c r="E159" s="38">
        <v>0.44444</v>
      </c>
      <c r="F159" s="39">
        <v>0.84975999999999996</v>
      </c>
      <c r="H159" s="38">
        <v>-0.40532000000000001</v>
      </c>
      <c r="I159" s="39">
        <v>1E-3</v>
      </c>
      <c r="K159" s="45" t="str">
        <f>IFERROR(
IF(
$E159 &gt;= MAX(INDEX(summary!$G$153:$K$159,MATCH($C159,summary!$C$153:$C$159,0),)) - $F$4,
"High",
IF(
$E159 &lt;= MIN(INDEX(summary!$G$153:$K$159,MATCH($C159,summary!$C$153:$C$159,0),)) + $F$4,
"Low","")
),
IF(
1 - $E159 &lt;= MIN(INDEX(summary!$G$153:$K$159,MATCH($B159,summary!$B$153:$B$159,0),)) + $F$4,
"High",
IF(
1 - $E159 &gt;= MAX(INDEX(summary!$G$153:$K$159,MATCH($B159,summary!$B$153:$B$159,0),)) - $F$4,
"Low", "")
)
)</f>
        <v>Low</v>
      </c>
      <c r="M159" s="33" t="str">
        <f>VLOOKUP($B159,
summary!$B:$AL,
MATCH($M$11, summary!$B$11:$AL$11, 0),
FALSE
)</f>
        <v>profile</v>
      </c>
    </row>
    <row r="160" spans="2:13" x14ac:dyDescent="0.2"/>
  </sheetData>
  <conditionalFormatting sqref="C15:I26">
    <cfRule type="expression" dxfId="111" priority="308">
      <formula>OR(
AND(
$F$8 = 1, $F$7 = 1, $M15 = "polar", $H15 &gt;= $F$2 * 1
),
AND(
$F$8 = 1, $F$7 = 1, $M15 = "profile", $H15 &gt;= $F$3 * 1
),
AND(
$F$8 = 1, $F$7 = 2, $I15 &lt;= $F$5, $H15 &gt; 0
)
            )</formula>
    </cfRule>
    <cfRule type="expression" dxfId="110" priority="309">
      <formula>OR(
AND(
$F$8 = 0, $F$7 = 1, $M15 = "polar", $H15 &gt;= $F$2 * 1
),
AND(
$F$8 = 0, $F$7 = 1, $M15 = "profile", $H15 &gt;= $F$3 * 1
),
AND(
$F$8 = 0, $F$7 = 2, $I15 &lt;= $F$5, $H15 &gt; 0
)
            )</formula>
    </cfRule>
    <cfRule type="expression" dxfId="109" priority="310">
      <formula>OR(
AND(
$F$8 = 1, $F$7 = 1, $M15 = "polar", $H15 &lt;= $F$2 * -1
),
AND(
$F$8 = 1, $F$7 = 1, $M15 = "profile", $H15 &lt;= $F$3 * -1
),
AND(
$F$8 = 1, $F$7 = 2, $I15 &lt;= $F$5, $H15 &lt; 0
)
            )</formula>
    </cfRule>
    <cfRule type="expression" dxfId="108" priority="311">
      <formula>OR(
AND(
$F$8 = 0, $F$7 = 1, $M15 = "polar", $H15 &lt;= $F$2 * -1
),
AND(
$F$8 = 0, $F$7 = 1, $M15 = "profile", $H15 &lt;= $F$3 * -1
),
AND(
$F$8 = 0, $F$7 = 2, $I15 &lt;= $F$5, $H15 &lt; 0
)
            )</formula>
    </cfRule>
  </conditionalFormatting>
  <conditionalFormatting sqref="C30:I39">
    <cfRule type="expression" dxfId="107" priority="312">
      <formula>OR(
AND(
$F$8 = 1, $F$7 = 1, $M30 = "polar", $H30 &gt;= $F$2 * 1
),
AND(
$F$8 = 1, $F$7 = 1, $M30 = "profile", $H30 &gt;= $F$3 * 1
),
AND(
$F$8 = 1, $F$7 = 2, $I30 &lt;= $F$5, $H30 &gt; 0
)
            )</formula>
    </cfRule>
    <cfRule type="expression" dxfId="106" priority="313">
      <formula>OR(
AND(
$F$8 = 0, $F$7 = 1, $M30 = "polar", $H30 &gt;= $F$2 * 1
),
AND(
$F$8 = 0, $F$7 = 1, $M30 = "profile", $H30 &gt;= $F$3 * 1
),
AND(
$F$8 = 0, $F$7 = 2, $I30 &lt;= $F$5, $H30 &gt; 0
)
            )</formula>
    </cfRule>
    <cfRule type="expression" dxfId="105" priority="314">
      <formula>OR(
AND(
$F$8 = 1, $F$7 = 1, $M30 = "polar", $H30 &lt;= $F$2 * -1
),
AND(
$F$8 = 1, $F$7 = 1, $M30 = "profile", $H30 &lt;= $F$3 * -1
),
AND(
$F$8 = 1, $F$7 = 2, $I30 &lt;= $F$5, $H30 &lt; 0
)
            )</formula>
    </cfRule>
    <cfRule type="expression" dxfId="104" priority="315">
      <formula>OR(
AND(
$F$8 = 0, $F$7 = 1, $M30 = "polar", $H30 &lt;= $F$2 * -1
),
AND(
$F$8 = 0, $F$7 = 1, $M30 = "profile", $H30 &lt;= $F$3 * -1
),
AND(
$F$8 = 0, $F$7 = 2, $I30 &lt;= $F$5, $H30 &lt; 0
)
            )</formula>
    </cfRule>
  </conditionalFormatting>
  <conditionalFormatting sqref="C43:I52">
    <cfRule type="expression" dxfId="103" priority="316">
      <formula>OR(
AND(
$F$8 = 1, $F$7 = 1, $M43 = "polar", $H43 &gt;= $F$2 * 1
),
AND(
$F$8 = 1, $F$7 = 1, $M43 = "profile", $H43 &gt;= $F$3 * 1
),
AND(
$F$8 = 1, $F$7 = 2, $I43 &lt;= $F$5, $H43 &gt; 0
)
            )</formula>
    </cfRule>
    <cfRule type="expression" dxfId="102" priority="317">
      <formula>OR(
AND(
$F$8 = 0, $F$7 = 1, $M43 = "polar", $H43 &gt;= $F$2 * 1
),
AND(
$F$8 = 0, $F$7 = 1, $M43 = "profile", $H43 &gt;= $F$3 * 1
),
AND(
$F$8 = 0, $F$7 = 2, $I43 &lt;= $F$5, $H43 &gt; 0
)
            )</formula>
    </cfRule>
    <cfRule type="expression" dxfId="101" priority="318">
      <formula>OR(
AND(
$F$8 = 1, $F$7 = 1, $M43 = "polar", $H43 &lt;= $F$2 * -1
),
AND(
$F$8 = 1, $F$7 = 1, $M43 = "profile", $H43 &lt;= $F$3 * -1
),
AND(
$F$8 = 1, $F$7 = 2, $I43 &lt;= $F$5, $H43 &lt; 0
)
            )</formula>
    </cfRule>
    <cfRule type="expression" dxfId="100" priority="319">
      <formula>OR(
AND(
$F$8 = 0, $F$7 = 1, $M43 = "polar", $H43 &lt;= $F$2 * -1
),
AND(
$F$8 = 0, $F$7 = 1, $M43 = "profile", $H43 &lt;= $F$3 * -1
),
AND(
$F$8 = 0, $F$7 = 2, $I43 &lt;= $F$5, $H43 &lt; 0
)
            )</formula>
    </cfRule>
  </conditionalFormatting>
  <conditionalFormatting sqref="C56:I63">
    <cfRule type="expression" dxfId="99" priority="320">
      <formula>OR(
AND(
$F$8 = 1, $F$7 = 1, $M56 = "polar", $H56 &gt;= $F$2 * 1
),
AND(
$F$8 = 1, $F$7 = 1, $M56 = "profile", $H56 &gt;= $F$3 * 1
),
AND(
$F$8 = 1, $F$7 = 2, $I56 &lt;= $F$5, $H56 &gt; 0
)
            )</formula>
    </cfRule>
    <cfRule type="expression" dxfId="98" priority="321">
      <formula>OR(
AND(
$F$8 = 0, $F$7 = 1, $M56 = "polar", $H56 &gt;= $F$2 * 1
),
AND(
$F$8 = 0, $F$7 = 1, $M56 = "profile", $H56 &gt;= $F$3 * 1
),
AND(
$F$8 = 0, $F$7 = 2, $I56 &lt;= $F$5, $H56 &gt; 0
)
            )</formula>
    </cfRule>
    <cfRule type="expression" dxfId="97" priority="322">
      <formula>OR(
AND(
$F$8 = 1, $F$7 = 1, $M56 = "polar", $H56 &lt;= $F$2 * -1
),
AND(
$F$8 = 1, $F$7 = 1, $M56 = "profile", $H56 &lt;= $F$3 * -1
),
AND(
$F$8 = 1, $F$7 = 2, $I56 &lt;= $F$5, $H56 &lt; 0
)
            )</formula>
    </cfRule>
    <cfRule type="expression" dxfId="96" priority="323">
      <formula>OR(
AND(
$F$8 = 0, $F$7 = 1, $M56 = "polar", $H56 &lt;= $F$2 * -1
),
AND(
$F$8 = 0, $F$7 = 1, $M56 = "profile", $H56 &lt;= $F$3 * -1
),
AND(
$F$8 = 0, $F$7 = 2, $I56 &lt;= $F$5, $H56 &lt; 0
)
            )</formula>
    </cfRule>
  </conditionalFormatting>
  <conditionalFormatting sqref="C67:I73">
    <cfRule type="expression" dxfId="95" priority="324">
      <formula>OR(
AND(
$F$8 = 1, $F$7 = 1, $M67 = "polar", $H67 &gt;= $F$2 * 1
),
AND(
$F$8 = 1, $F$7 = 1, $M67 = "profile", $H67 &gt;= $F$3 * 1
),
AND(
$F$8 = 1, $F$7 = 2, $I67 &lt;= $F$5, $H67 &gt; 0
)
            )</formula>
    </cfRule>
    <cfRule type="expression" dxfId="94" priority="325">
      <formula>OR(
AND(
$F$8 = 0, $F$7 = 1, $M67 = "polar", $H67 &gt;= $F$2 * 1
),
AND(
$F$8 = 0, $F$7 = 1, $M67 = "profile", $H67 &gt;= $F$3 * 1
),
AND(
$F$8 = 0, $F$7 = 2, $I67 &lt;= $F$5, $H67 &gt; 0
)
            )</formula>
    </cfRule>
    <cfRule type="expression" dxfId="93" priority="326">
      <formula>OR(
AND(
$F$8 = 1, $F$7 = 1, $M67 = "polar", $H67 &lt;= $F$2 * -1
),
AND(
$F$8 = 1, $F$7 = 1, $M67 = "profile", $H67 &lt;= $F$3 * -1
),
AND(
$F$8 = 1, $F$7 = 2, $I67 &lt;= $F$5, $H67 &lt; 0
)
            )</formula>
    </cfRule>
    <cfRule type="expression" dxfId="92" priority="327">
      <formula>OR(
AND(
$F$8 = 0, $F$7 = 1, $M67 = "polar", $H67 &lt;= $F$2 * -1
),
AND(
$F$8 = 0, $F$7 = 1, $M67 = "profile", $H67 &lt;= $F$3 * -1
),
AND(
$F$8 = 0, $F$7 = 2, $I67 &lt;= $F$5, $H67 &lt; 0
)
            )</formula>
    </cfRule>
  </conditionalFormatting>
  <conditionalFormatting sqref="C77:I80">
    <cfRule type="expression" dxfId="91" priority="328">
      <formula>OR(
AND(
$F$8 = 1, $F$7 = 1, $M77 = "polar", $H77 &gt;= $F$2 * 1
),
AND(
$F$8 = 1, $F$7 = 1, $M77 = "profile", $H77 &gt;= $F$3 * 1
),
AND(
$F$8 = 1, $F$7 = 2, $I77 &lt;= $F$5, $H77 &gt; 0
)
            )</formula>
    </cfRule>
    <cfRule type="expression" dxfId="90" priority="329">
      <formula>OR(
AND(
$F$8 = 0, $F$7 = 1, $M77 = "polar", $H77 &gt;= $F$2 * 1
),
AND(
$F$8 = 0, $F$7 = 1, $M77 = "profile", $H77 &gt;= $F$3 * 1
),
AND(
$F$8 = 0, $F$7 = 2, $I77 &lt;= $F$5, $H77 &gt; 0
)
            )</formula>
    </cfRule>
    <cfRule type="expression" dxfId="89" priority="330">
      <formula>OR(
AND(
$F$8 = 1, $F$7 = 1, $M77 = "polar", $H77 &lt;= $F$2 * -1
),
AND(
$F$8 = 1, $F$7 = 1, $M77 = "profile", $H77 &lt;= $F$3 * -1
),
AND(
$F$8 = 1, $F$7 = 2, $I77 &lt;= $F$5, $H77 &lt; 0
)
            )</formula>
    </cfRule>
    <cfRule type="expression" dxfId="88" priority="331">
      <formula>OR(
AND(
$F$8 = 0, $F$7 = 1, $M77 = "polar", $H77 &lt;= $F$2 * -1
),
AND(
$F$8 = 0, $F$7 = 1, $M77 = "profile", $H77 &lt;= $F$3 * -1
),
AND(
$F$8 = 0, $F$7 = 2, $I77 &lt;= $F$5, $H77 &lt; 0
)
            )</formula>
    </cfRule>
  </conditionalFormatting>
  <conditionalFormatting sqref="C84:I91">
    <cfRule type="expression" dxfId="87" priority="332">
      <formula>OR(
AND(
$F$8 = 1, $F$7 = 1, $M84 = "polar", $H84 &gt;= $F$2 * 1
),
AND(
$F$8 = 1, $F$7 = 1, $M84 = "profile", $H84 &gt;= $F$3 * 1
),
AND(
$F$8 = 1, $F$7 = 2, $I84 &lt;= $F$5, $H84 &gt; 0
)
            )</formula>
    </cfRule>
    <cfRule type="expression" dxfId="86" priority="333">
      <formula>OR(
AND(
$F$8 = 0, $F$7 = 1, $M84 = "polar", $H84 &gt;= $F$2 * 1
),
AND(
$F$8 = 0, $F$7 = 1, $M84 = "profile", $H84 &gt;= $F$3 * 1
),
AND(
$F$8 = 0, $F$7 = 2, $I84 &lt;= $F$5, $H84 &gt; 0
)
            )</formula>
    </cfRule>
    <cfRule type="expression" dxfId="85" priority="334">
      <formula>OR(
AND(
$F$8 = 1, $F$7 = 1, $M84 = "polar", $H84 &lt;= $F$2 * -1
),
AND(
$F$8 = 1, $F$7 = 1, $M84 = "profile", $H84 &lt;= $F$3 * -1
),
AND(
$F$8 = 1, $F$7 = 2, $I84 &lt;= $F$5, $H84 &lt; 0
)
            )</formula>
    </cfRule>
    <cfRule type="expression" dxfId="84" priority="335">
      <formula>OR(
AND(
$F$8 = 0, $F$7 = 1, $M84 = "polar", $H84 &lt;= $F$2 * -1
),
AND(
$F$8 = 0, $F$7 = 1, $M84 = "profile", $H84 &lt;= $F$3 * -1
),
AND(
$F$8 = 0, $F$7 = 2, $I84 &lt;= $F$5, $H84 &lt; 0
)
            )</formula>
    </cfRule>
  </conditionalFormatting>
  <conditionalFormatting sqref="C95:I102">
    <cfRule type="expression" dxfId="83" priority="336">
      <formula>OR(
AND(
$F$8 = 1, $F$7 = 1, $M95 = "polar", $H95 &gt;= $F$2 * 1
),
AND(
$F$8 = 1, $F$7 = 1, $M95 = "profile", $H95 &gt;= $F$3 * 1
),
AND(
$F$8 = 1, $F$7 = 2, $I95 &lt;= $F$5, $H95 &gt; 0
)
            )</formula>
    </cfRule>
    <cfRule type="expression" dxfId="82" priority="337">
      <formula>OR(
AND(
$F$8 = 0, $F$7 = 1, $M95 = "polar", $H95 &gt;= $F$2 * 1
),
AND(
$F$8 = 0, $F$7 = 1, $M95 = "profile", $H95 &gt;= $F$3 * 1
),
AND(
$F$8 = 0, $F$7 = 2, $I95 &lt;= $F$5, $H95 &gt; 0
)
            )</formula>
    </cfRule>
    <cfRule type="expression" dxfId="81" priority="338">
      <formula>OR(
AND(
$F$8 = 1, $F$7 = 1, $M95 = "polar", $H95 &lt;= $F$2 * -1
),
AND(
$F$8 = 1, $F$7 = 1, $M95 = "profile", $H95 &lt;= $F$3 * -1
),
AND(
$F$8 = 1, $F$7 = 2, $I95 &lt;= $F$5, $H95 &lt; 0
)
            )</formula>
    </cfRule>
    <cfRule type="expression" dxfId="80" priority="339">
      <formula>OR(
AND(
$F$8 = 0, $F$7 = 1, $M95 = "polar", $H95 &lt;= $F$2 * -1
),
AND(
$F$8 = 0, $F$7 = 1, $M95 = "profile", $H95 &lt;= $F$3 * -1
),
AND(
$F$8 = 0, $F$7 = 2, $I95 &lt;= $F$5, $H95 &lt; 0
)
            )</formula>
    </cfRule>
  </conditionalFormatting>
  <conditionalFormatting sqref="C106:I112">
    <cfRule type="expression" dxfId="79" priority="340">
      <formula>OR(
AND(
$F$8 = 1, $F$7 = 1, $M106 = "polar", $H106 &gt;= $F$2 * 1
),
AND(
$F$8 = 1, $F$7 = 1, $M106 = "profile", $H106 &gt;= $F$3 * 1
),
AND(
$F$8 = 1, $F$7 = 2, $I106 &lt;= $F$5, $H106 &gt; 0
)
            )</formula>
    </cfRule>
    <cfRule type="expression" dxfId="78" priority="341">
      <formula>OR(
AND(
$F$8 = 0, $F$7 = 1, $M106 = "polar", $H106 &gt;= $F$2 * 1
),
AND(
$F$8 = 0, $F$7 = 1, $M106 = "profile", $H106 &gt;= $F$3 * 1
),
AND(
$F$8 = 0, $F$7 = 2, $I106 &lt;= $F$5, $H106 &gt; 0
)
            )</formula>
    </cfRule>
    <cfRule type="expression" dxfId="77" priority="342">
      <formula>OR(
AND(
$F$8 = 1, $F$7 = 1, $M106 = "polar", $H106 &lt;= $F$2 * -1
),
AND(
$F$8 = 1, $F$7 = 1, $M106 = "profile", $H106 &lt;= $F$3 * -1
),
AND(
$F$8 = 1, $F$7 = 2, $I106 &lt;= $F$5, $H106 &lt; 0
)
            )</formula>
    </cfRule>
    <cfRule type="expression" dxfId="76" priority="343">
      <formula>OR(
AND(
$F$8 = 0, $F$7 = 1, $M106 = "polar", $H106 &lt;= $F$2 * -1
),
AND(
$F$8 = 0, $F$7 = 1, $M106 = "profile", $H106 &lt;= $F$3 * -1
),
AND(
$F$8 = 0, $F$7 = 2, $I106 &lt;= $F$5, $H106 &lt; 0
)
            )</formula>
    </cfRule>
  </conditionalFormatting>
  <conditionalFormatting sqref="C116:I122">
    <cfRule type="expression" dxfId="75" priority="344">
      <formula>OR(
AND(
$F$8 = 1, $F$7 = 1, $M116 = "polar", $H116 &gt;= $F$2 * 1
),
AND(
$F$8 = 1, $F$7 = 1, $M116 = "profile", $H116 &gt;= $F$3 * 1
),
AND(
$F$8 = 1, $F$7 = 2, $I116 &lt;= $F$5, $H116 &gt; 0
)
            )</formula>
    </cfRule>
    <cfRule type="expression" dxfId="74" priority="345">
      <formula>OR(
AND(
$F$8 = 0, $F$7 = 1, $M116 = "polar", $H116 &gt;= $F$2 * 1
),
AND(
$F$8 = 0, $F$7 = 1, $M116 = "profile", $H116 &gt;= $F$3 * 1
),
AND(
$F$8 = 0, $F$7 = 2, $I116 &lt;= $F$5, $H116 &gt; 0
)
            )</formula>
    </cfRule>
    <cfRule type="expression" dxfId="73" priority="346">
      <formula>OR(
AND(
$F$8 = 1, $F$7 = 1, $M116 = "polar", $H116 &lt;= $F$2 * -1
),
AND(
$F$8 = 1, $F$7 = 1, $M116 = "profile", $H116 &lt;= $F$3 * -1
),
AND(
$F$8 = 1, $F$7 = 2, $I116 &lt;= $F$5, $H116 &lt; 0
)
            )</formula>
    </cfRule>
    <cfRule type="expression" dxfId="72" priority="347">
      <formula>OR(
AND(
$F$8 = 0, $F$7 = 1, $M116 = "polar", $H116 &lt;= $F$2 * -1
),
AND(
$F$8 = 0, $F$7 = 1, $M116 = "profile", $H116 &lt;= $F$3 * -1
),
AND(
$F$8 = 0, $F$7 = 2, $I116 &lt;= $F$5, $H116 &lt; 0
)
            )</formula>
    </cfRule>
  </conditionalFormatting>
  <conditionalFormatting sqref="C126:I131">
    <cfRule type="expression" dxfId="71" priority="348">
      <formula>OR(
AND(
$F$8 = 1, $F$7 = 1, $M126 = "polar", $H126 &gt;= $F$2 * 1
),
AND(
$F$8 = 1, $F$7 = 1, $M126 = "profile", $H126 &gt;= $F$3 * 1
),
AND(
$F$8 = 1, $F$7 = 2, $I126 &lt;= $F$5, $H126 &gt; 0
)
            )</formula>
    </cfRule>
    <cfRule type="expression" dxfId="70" priority="349">
      <formula>OR(
AND(
$F$8 = 0, $F$7 = 1, $M126 = "polar", $H126 &gt;= $F$2 * 1
),
AND(
$F$8 = 0, $F$7 = 1, $M126 = "profile", $H126 &gt;= $F$3 * 1
),
AND(
$F$8 = 0, $F$7 = 2, $I126 &lt;= $F$5, $H126 &gt; 0
)
            )</formula>
    </cfRule>
    <cfRule type="expression" dxfId="69" priority="350">
      <formula>OR(
AND(
$F$8 = 1, $F$7 = 1, $M126 = "polar", $H126 &lt;= $F$2 * -1
),
AND(
$F$8 = 1, $F$7 = 1, $M126 = "profile", $H126 &lt;= $F$3 * -1
),
AND(
$F$8 = 1, $F$7 = 2, $I126 &lt;= $F$5, $H126 &lt; 0
)
            )</formula>
    </cfRule>
    <cfRule type="expression" dxfId="68" priority="351">
      <formula>OR(
AND(
$F$8 = 0, $F$7 = 1, $M126 = "polar", $H126 &lt;= $F$2 * -1
),
AND(
$F$8 = 0, $F$7 = 1, $M126 = "profile", $H126 &lt;= $F$3 * -1
),
AND(
$F$8 = 0, $F$7 = 2, $I126 &lt;= $F$5, $H126 &lt; 0
)
            )</formula>
    </cfRule>
  </conditionalFormatting>
  <conditionalFormatting sqref="C135:I140">
    <cfRule type="expression" dxfId="67" priority="352">
      <formula>OR(
AND(
$F$8 = 1, $F$7 = 1, $M135 = "polar", $H135 &gt;= $F$2 * 1
),
AND(
$F$8 = 1, $F$7 = 1, $M135 = "profile", $H135 &gt;= $F$3 * 1
),
AND(
$F$8 = 1, $F$7 = 2, $I135 &lt;= $F$5, $H135 &gt; 0
)
            )</formula>
    </cfRule>
    <cfRule type="expression" dxfId="66" priority="353">
      <formula>OR(
AND(
$F$8 = 0, $F$7 = 1, $M135 = "polar", $H135 &gt;= $F$2 * 1
),
AND(
$F$8 = 0, $F$7 = 1, $M135 = "profile", $H135 &gt;= $F$3 * 1
),
AND(
$F$8 = 0, $F$7 = 2, $I135 &lt;= $F$5, $H135 &gt; 0
)
            )</formula>
    </cfRule>
    <cfRule type="expression" dxfId="65" priority="354">
      <formula>OR(
AND(
$F$8 = 1, $F$7 = 1, $M135 = "polar", $H135 &lt;= $F$2 * -1
),
AND(
$F$8 = 1, $F$7 = 1, $M135 = "profile", $H135 &lt;= $F$3 * -1
),
AND(
$F$8 = 1, $F$7 = 2, $I135 &lt;= $F$5, $H135 &lt; 0
)
            )</formula>
    </cfRule>
    <cfRule type="expression" dxfId="64" priority="355">
      <formula>OR(
AND(
$F$8 = 0, $F$7 = 1, $M135 = "polar", $H135 &lt;= $F$2 * -1
),
AND(
$F$8 = 0, $F$7 = 1, $M135 = "profile", $H135 &lt;= $F$3 * -1
),
AND(
$F$8 = 0, $F$7 = 2, $I135 &lt;= $F$5, $H135 &lt; 0
)
            )</formula>
    </cfRule>
  </conditionalFormatting>
  <conditionalFormatting sqref="C144:I149">
    <cfRule type="expression" dxfId="63" priority="356">
      <formula>OR(
AND(
$F$8 = 1, $F$7 = 1, $M144 = "polar", $H144 &gt;= $F$2 * 1
),
AND(
$F$8 = 1, $F$7 = 1, $M144 = "profile", $H144 &gt;= $F$3 * 1
),
AND(
$F$8 = 1, $F$7 = 2, $I144 &lt;= $F$5, $H144 &gt; 0
)
            )</formula>
    </cfRule>
    <cfRule type="expression" dxfId="62" priority="357">
      <formula>OR(
AND(
$F$8 = 0, $F$7 = 1, $M144 = "polar", $H144 &gt;= $F$2 * 1
),
AND(
$F$8 = 0, $F$7 = 1, $M144 = "profile", $H144 &gt;= $F$3 * 1
),
AND(
$F$8 = 0, $F$7 = 2, $I144 &lt;= $F$5, $H144 &gt; 0
)
            )</formula>
    </cfRule>
    <cfRule type="expression" dxfId="61" priority="358">
      <formula>OR(
AND(
$F$8 = 1, $F$7 = 1, $M144 = "polar", $H144 &lt;= $F$2 * -1
),
AND(
$F$8 = 1, $F$7 = 1, $M144 = "profile", $H144 &lt;= $F$3 * -1
),
AND(
$F$8 = 1, $F$7 = 2, $I144 &lt;= $F$5, $H144 &lt; 0
)
            )</formula>
    </cfRule>
    <cfRule type="expression" dxfId="60" priority="359">
      <formula>OR(
AND(
$F$8 = 0, $F$7 = 1, $M144 = "polar", $H144 &lt;= $F$2 * -1
),
AND(
$F$8 = 0, $F$7 = 1, $M144 = "profile", $H144 &lt;= $F$3 * -1
),
AND(
$F$8 = 0, $F$7 = 2, $I144 &lt;= $F$5, $H144 &lt; 0
)
            )</formula>
    </cfRule>
  </conditionalFormatting>
  <conditionalFormatting sqref="C153:I159">
    <cfRule type="expression" dxfId="59" priority="360">
      <formula>OR(
AND(
$F$8 = 1, $F$7 = 1, $M153 = "polar", $H153 &gt;= $F$2 * 1
),
AND(
$F$8 = 1, $F$7 = 1, $M153 = "profile", $H153 &gt;= $F$3 * 1
),
AND(
$F$8 = 1, $F$7 = 2, $I153 &lt;= $F$5, $H153 &gt; 0
)
            )</formula>
    </cfRule>
    <cfRule type="expression" dxfId="58" priority="361">
      <formula>OR(
AND(
$F$8 = 0, $F$7 = 1, $M153 = "polar", $H153 &gt;= $F$2 * 1
),
AND(
$F$8 = 0, $F$7 = 1, $M153 = "profile", $H153 &gt;= $F$3 * 1
),
AND(
$F$8 = 0, $F$7 = 2, $I153 &lt;= $F$5, $H153 &gt; 0
)
            )</formula>
    </cfRule>
    <cfRule type="expression" dxfId="57" priority="362">
      <formula>OR(
AND(
$F$8 = 1, $F$7 = 1, $M153 = "polar", $H153 &lt;= $F$2 * -1
),
AND(
$F$8 = 1, $F$7 = 1, $M153 = "profile", $H153 &lt;= $F$3 * -1
),
AND(
$F$8 = 1, $F$7 = 2, $I153 &lt;= $F$5, $H153 &lt; 0
)
            )</formula>
    </cfRule>
    <cfRule type="expression" dxfId="56" priority="363">
      <formula>OR(
AND(
$F$8 = 0, $F$7 = 1, $M153 = "polar", $H153 &lt;= $F$2 * -1
),
AND(
$F$8 = 0, $F$7 = 1, $M153 = "profile", $H153 &lt;= $F$3 * -1
),
AND(
$F$8 = 0, $F$7 = 2, $I153 &lt;= $F$5, $H153 &lt; 0
)
            )</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60"/>
  <sheetViews>
    <sheetView showGridLines="0" workbookViewId="0">
      <pane xSplit="3" ySplit="13" topLeftCell="D1048541" activePane="bottomRight" state="frozen"/>
      <selection pane="topRight"/>
      <selection pane="bottomLeft"/>
      <selection pane="bottomRight" activeCell="A161" sqref="A161:XFD1048576"/>
    </sheetView>
  </sheetViews>
  <sheetFormatPr baseColWidth="10" defaultColWidth="0" defaultRowHeight="15" zeroHeight="1" outlineLevelRow="1" x14ac:dyDescent="0.2"/>
  <cols>
    <col min="1" max="1" width="1.6640625" customWidth="1"/>
    <col min="2" max="2" width="9.1640625" hidden="1" customWidth="1"/>
    <col min="3" max="3" width="75.6640625" customWidth="1"/>
    <col min="4" max="4" width="9.1640625" hidden="1" customWidth="1"/>
    <col min="5" max="6" width="7.6640625" customWidth="1"/>
    <col min="7" max="7" width="1.6640625" customWidth="1"/>
    <col min="8" max="9" width="7.6640625" customWidth="1"/>
    <col min="10" max="10" width="1.6640625" customWidth="1"/>
    <col min="11" max="11" width="7.6640625" customWidth="1"/>
    <col min="12" max="12" width="1.6640625" customWidth="1"/>
    <col min="13" max="13" width="9.1640625" hidden="1" customWidth="1"/>
    <col min="14" max="14" width="1.6640625" customWidth="1"/>
    <col min="15" max="15" width="10.83203125" customWidth="1"/>
    <col min="16" max="16384" width="10.83203125" hidden="1"/>
  </cols>
  <sheetData>
    <row r="1" spans="2:13" x14ac:dyDescent="0.2"/>
    <row r="2" spans="2:13" hidden="1" outlineLevel="1" x14ac:dyDescent="0.2">
      <c r="E2" s="23" t="s">
        <v>241</v>
      </c>
      <c r="F2" s="27">
        <f>summary!$H$2 - 0.05</f>
        <v>0.15000000000000002</v>
      </c>
    </row>
    <row r="3" spans="2:13" hidden="1" outlineLevel="1" x14ac:dyDescent="0.2">
      <c r="E3" s="19" t="s">
        <v>242</v>
      </c>
      <c r="F3" s="26">
        <f>summary!$H$3 - 0.05</f>
        <v>9.9999999999999992E-2</v>
      </c>
    </row>
    <row r="4" spans="2:13" hidden="1" outlineLevel="1" x14ac:dyDescent="0.2">
      <c r="E4" s="19" t="s">
        <v>243</v>
      </c>
      <c r="F4" s="26">
        <f>summary!$H$4 / 10</f>
        <v>5.0000000000000001E-3</v>
      </c>
    </row>
    <row r="5" spans="2:13" hidden="1" outlineLevel="1" x14ac:dyDescent="0.2">
      <c r="E5" s="19" t="s">
        <v>238</v>
      </c>
      <c r="F5" s="26">
        <f>summary!$H$5</f>
        <v>0.1</v>
      </c>
    </row>
    <row r="6" spans="2:13" hidden="1" outlineLevel="1" x14ac:dyDescent="0.2">
      <c r="E6" s="19" t="s">
        <v>239</v>
      </c>
      <c r="F6" s="26">
        <f>summary!$H$6</f>
        <v>0.1</v>
      </c>
    </row>
    <row r="7" spans="2:13" hidden="1" outlineLevel="1" x14ac:dyDescent="0.2">
      <c r="E7" s="19" t="s">
        <v>240</v>
      </c>
      <c r="F7" s="26">
        <f>summary!$H$7</f>
        <v>1</v>
      </c>
    </row>
    <row r="8" spans="2:13" hidden="1" outlineLevel="1" x14ac:dyDescent="0.2">
      <c r="E8" s="11" t="s">
        <v>244</v>
      </c>
      <c r="F8" s="1">
        <f>summary!$H$8</f>
        <v>0</v>
      </c>
    </row>
    <row r="9" spans="2:13" ht="0" hidden="1" customHeight="1" outlineLevel="1" x14ac:dyDescent="0.2"/>
    <row r="10" spans="2:13" collapsed="1" x14ac:dyDescent="0.2"/>
    <row r="11" spans="2:13" ht="24" x14ac:dyDescent="0.3">
      <c r="C11" s="32" t="str">
        <f>TRIM(summary!K11) &amp; " (" &amp; TRIM(summary!C11) &amp; ")"</f>
        <v>Seg 5 (Solution - LDA_opt_kmeans_A5_reordered)</v>
      </c>
      <c r="E11" s="34" t="str">
        <f>TRIM(summary!K11)</f>
        <v>Seg 5</v>
      </c>
      <c r="F11" s="34" t="s">
        <v>248</v>
      </c>
      <c r="G11" s="34" t="s">
        <v>231</v>
      </c>
      <c r="H11" s="34" t="s">
        <v>239</v>
      </c>
      <c r="I11" s="34" t="s">
        <v>238</v>
      </c>
      <c r="J11" s="34" t="s">
        <v>231</v>
      </c>
      <c r="K11" s="34" t="s">
        <v>231</v>
      </c>
      <c r="L11" s="34" t="s">
        <v>231</v>
      </c>
      <c r="M11" s="34" t="s">
        <v>240</v>
      </c>
    </row>
    <row r="12" spans="2:13" x14ac:dyDescent="0.2">
      <c r="E12" s="25">
        <v>297</v>
      </c>
      <c r="F12" s="28">
        <v>1703</v>
      </c>
    </row>
    <row r="13" spans="2:13" x14ac:dyDescent="0.2">
      <c r="E13" s="3">
        <v>0.14849999999999999</v>
      </c>
      <c r="F13" s="4">
        <v>0.85150000000000003</v>
      </c>
    </row>
    <row r="14" spans="2:13" x14ac:dyDescent="0.2">
      <c r="C14" s="31" t="s">
        <v>0</v>
      </c>
    </row>
    <row r="15" spans="2:13" x14ac:dyDescent="0.2">
      <c r="B15" s="6" t="s">
        <v>5</v>
      </c>
      <c r="C15" s="43" t="s">
        <v>6</v>
      </c>
      <c r="D15" t="s">
        <v>247</v>
      </c>
      <c r="E15" s="9">
        <v>0.45790999999999998</v>
      </c>
      <c r="F15" s="13">
        <v>0.33939999999999998</v>
      </c>
      <c r="H15" s="9">
        <v>0.11851</v>
      </c>
      <c r="I15" s="13">
        <v>1E-3</v>
      </c>
      <c r="K15" s="45" t="str">
        <f>IFERROR(
IF(
$E15 &gt;= MAX(INDEX(summary!$G$15:$K$26,MATCH($C15,summary!$C$15:$C$26,0),)) - $F$4,
"High",
IF(
$E15 &lt;= MIN(INDEX(summary!$G$15:$K$26,MATCH($C15,summary!$C$15:$C$26,0),)) + $F$4,
"Low","")
),
IF(
1 - $E15 &lt;= MIN(INDEX(summary!$G$15:$K$26,MATCH($B15,summary!$B$15:$B$26,0),)) + $F$4,
"High",
IF(
1 - $E15 &gt;= MAX(INDEX(summary!$G$15:$K$26,MATCH($B15,summary!$B$15:$B$26,0),)) - $F$4,
"Low", "")
)
)</f>
        <v/>
      </c>
      <c r="M15" s="20" t="str">
        <f>VLOOKUP($B15,
summary!$B:$AL,
MATCH($M$11, summary!$B$11:$AL$11, 0),
FALSE
)</f>
        <v>polar</v>
      </c>
    </row>
    <row r="16" spans="2:13" x14ac:dyDescent="0.2">
      <c r="B16" s="7" t="s">
        <v>9</v>
      </c>
      <c r="C16" s="44" t="s">
        <v>10</v>
      </c>
      <c r="D16" t="s">
        <v>247</v>
      </c>
      <c r="E16" s="12">
        <v>0.68013000000000001</v>
      </c>
      <c r="F16" s="14">
        <v>0.58015000000000005</v>
      </c>
      <c r="H16" s="12">
        <v>9.9979999999999999E-2</v>
      </c>
      <c r="I16" s="14">
        <v>1.5E-3</v>
      </c>
      <c r="K16" s="45" t="str">
        <f>IFERROR(
IF(
$E16 &gt;= MAX(INDEX(summary!$G$15:$K$26,MATCH($C16,summary!$C$15:$C$26,0),)) - $F$4,
"High",
IF(
$E16 &lt;= MIN(INDEX(summary!$G$15:$K$26,MATCH($C16,summary!$C$15:$C$26,0),)) + $F$4,
"Low","")
),
IF(
1 - $E16 &lt;= MIN(INDEX(summary!$G$15:$K$26,MATCH($B16,summary!$B$15:$B$26,0),)) + $F$4,
"High",
IF(
1 - $E16 &gt;= MAX(INDEX(summary!$G$15:$K$26,MATCH($B16,summary!$B$15:$B$26,0),)) - $F$4,
"Low", "")
)
)</f>
        <v/>
      </c>
      <c r="M16" s="21" t="str">
        <f>VLOOKUP($B16,
summary!$B:$AL,
MATCH($M$11, summary!$B$11:$AL$11, 0),
FALSE
)</f>
        <v>polar</v>
      </c>
    </row>
    <row r="17" spans="2:13" x14ac:dyDescent="0.2">
      <c r="B17" s="7" t="s">
        <v>3</v>
      </c>
      <c r="C17" s="44" t="s">
        <v>4</v>
      </c>
      <c r="D17" t="s">
        <v>247</v>
      </c>
      <c r="E17" s="12">
        <v>0.73063999999999996</v>
      </c>
      <c r="F17" s="14">
        <v>0.64122000000000001</v>
      </c>
      <c r="H17" s="12">
        <v>8.9419999999999999E-2</v>
      </c>
      <c r="I17" s="14">
        <v>3.4499999999999999E-3</v>
      </c>
      <c r="K17" s="45" t="str">
        <f>IFERROR(
IF(
$E17 &gt;= MAX(INDEX(summary!$G$15:$K$26,MATCH($C17,summary!$C$15:$C$26,0),)) - $F$4,
"High",
IF(
$E17 &lt;= MIN(INDEX(summary!$G$15:$K$26,MATCH($C17,summary!$C$15:$C$26,0),)) + $F$4,
"Low","")
),
IF(
1 - $E17 &lt;= MIN(INDEX(summary!$G$15:$K$26,MATCH($B17,summary!$B$15:$B$26,0),)) + $F$4,
"High",
IF(
1 - $E17 &gt;= MAX(INDEX(summary!$G$15:$K$26,MATCH($B17,summary!$B$15:$B$26,0),)) - $F$4,
"Low", "")
)
)</f>
        <v>High</v>
      </c>
      <c r="M17" s="21" t="str">
        <f>VLOOKUP($B17,
summary!$B:$AL,
MATCH($M$11, summary!$B$11:$AL$11, 0),
FALSE
)</f>
        <v>polar</v>
      </c>
    </row>
    <row r="18" spans="2:13" x14ac:dyDescent="0.2">
      <c r="B18" s="7" t="s">
        <v>11</v>
      </c>
      <c r="C18" s="44" t="s">
        <v>12</v>
      </c>
      <c r="D18" t="s">
        <v>247</v>
      </c>
      <c r="E18" s="12">
        <v>0.72053999999999996</v>
      </c>
      <c r="F18" s="14">
        <v>0.68291000000000002</v>
      </c>
      <c r="H18" s="12">
        <v>3.76299999999999E-2</v>
      </c>
      <c r="I18" s="14">
        <v>0.22089</v>
      </c>
      <c r="K18" s="45" t="str">
        <f>IFERROR(
IF(
$E18 &gt;= MAX(INDEX(summary!$G$15:$K$26,MATCH($C18,summary!$C$15:$C$26,0),)) - $F$4,
"High",
IF(
$E18 &lt;= MIN(INDEX(summary!$G$15:$K$26,MATCH($C18,summary!$C$15:$C$26,0),)) + $F$4,
"Low","")
),
IF(
1 - $E18 &lt;= MIN(INDEX(summary!$G$15:$K$26,MATCH($B18,summary!$B$15:$B$26,0),)) + $F$4,
"High",
IF(
1 - $E18 &gt;= MAX(INDEX(summary!$G$15:$K$26,MATCH($B18,summary!$B$15:$B$26,0),)) - $F$4,
"Low", "")
)
)</f>
        <v/>
      </c>
      <c r="M18" s="21" t="str">
        <f>VLOOKUP($B18,
summary!$B:$AL,
MATCH($M$11, summary!$B$11:$AL$11, 0),
FALSE
)</f>
        <v>polar</v>
      </c>
    </row>
    <row r="19" spans="2:13" x14ac:dyDescent="0.2">
      <c r="B19" s="7" t="s">
        <v>15</v>
      </c>
      <c r="C19" s="44" t="s">
        <v>16</v>
      </c>
      <c r="D19" t="s">
        <v>247</v>
      </c>
      <c r="E19" s="12">
        <v>0.24242</v>
      </c>
      <c r="F19" s="14">
        <v>0.40164</v>
      </c>
      <c r="H19" s="12">
        <v>-0.15922</v>
      </c>
      <c r="I19" s="14">
        <v>1E-3</v>
      </c>
      <c r="K19" s="45" t="str">
        <f>IFERROR(
IF(
$E19 &gt;= MAX(INDEX(summary!$G$15:$K$26,MATCH($C19,summary!$C$15:$C$26,0),)) - $F$4,
"High",
IF(
$E19 &lt;= MIN(INDEX(summary!$G$15:$K$26,MATCH($C19,summary!$C$15:$C$26,0),)) + $F$4,
"Low","")
),
IF(
1 - $E19 &lt;= MIN(INDEX(summary!$G$15:$K$26,MATCH($B19,summary!$B$15:$B$26,0),)) + $F$4,
"High",
IF(
1 - $E19 &gt;= MAX(INDEX(summary!$G$15:$K$26,MATCH($B19,summary!$B$15:$B$26,0),)) - $F$4,
"Low", "")
)
)</f>
        <v/>
      </c>
      <c r="M19" s="21" t="str">
        <f>VLOOKUP($B19,
summary!$B:$AL,
MATCH($M$11, summary!$B$11:$AL$11, 0),
FALSE
)</f>
        <v>polar</v>
      </c>
    </row>
    <row r="20" spans="2:13" x14ac:dyDescent="0.2">
      <c r="B20" s="7" t="s">
        <v>21</v>
      </c>
      <c r="C20" s="44" t="s">
        <v>22</v>
      </c>
      <c r="D20" t="s">
        <v>247</v>
      </c>
      <c r="E20" s="12">
        <v>0.23569000000000001</v>
      </c>
      <c r="F20" s="14">
        <v>0.40340999999999999</v>
      </c>
      <c r="H20" s="12">
        <v>-0.16772000000000001</v>
      </c>
      <c r="I20" s="14">
        <v>1E-3</v>
      </c>
      <c r="K20" s="45" t="str">
        <f>IFERROR(
IF(
$E20 &gt;= MAX(INDEX(summary!$G$15:$K$26,MATCH($C20,summary!$C$15:$C$26,0),)) - $F$4,
"High",
IF(
$E20 &lt;= MIN(INDEX(summary!$G$15:$K$26,MATCH($C20,summary!$C$15:$C$26,0),)) + $F$4,
"Low","")
),
IF(
1 - $E20 &lt;= MIN(INDEX(summary!$G$15:$K$26,MATCH($B20,summary!$B$15:$B$26,0),)) + $F$4,
"High",
IF(
1 - $E20 &gt;= MAX(INDEX(summary!$G$15:$K$26,MATCH($B20,summary!$B$15:$B$26,0),)) - $F$4,
"Low", "")
)
)</f>
        <v/>
      </c>
      <c r="M20" s="21" t="str">
        <f>VLOOKUP($B20,
summary!$B:$AL,
MATCH($M$11, summary!$B$11:$AL$11, 0),
FALSE
)</f>
        <v>polar</v>
      </c>
    </row>
    <row r="21" spans="2:13" x14ac:dyDescent="0.2">
      <c r="B21" s="7" t="s">
        <v>1</v>
      </c>
      <c r="C21" s="44" t="s">
        <v>2</v>
      </c>
      <c r="D21" t="s">
        <v>247</v>
      </c>
      <c r="E21" s="12">
        <v>0.3468</v>
      </c>
      <c r="F21" s="14">
        <v>0.51556000000000002</v>
      </c>
      <c r="H21" s="12">
        <v>-0.16875999999999999</v>
      </c>
      <c r="I21" s="14">
        <v>1E-3</v>
      </c>
      <c r="K21" s="45" t="str">
        <f>IFERROR(
IF(
$E21 &gt;= MAX(INDEX(summary!$G$15:$K$26,MATCH($C21,summary!$C$15:$C$26,0),)) - $F$4,
"High",
IF(
$E21 &lt;= MIN(INDEX(summary!$G$15:$K$26,MATCH($C21,summary!$C$15:$C$26,0),)) + $F$4,
"Low","")
),
IF(
1 - $E21 &lt;= MIN(INDEX(summary!$G$15:$K$26,MATCH($B21,summary!$B$15:$B$26,0),)) + $F$4,
"High",
IF(
1 - $E21 &gt;= MAX(INDEX(summary!$G$15:$K$26,MATCH($B21,summary!$B$15:$B$26,0),)) - $F$4,
"Low", "")
)
)</f>
        <v/>
      </c>
      <c r="M21" s="21" t="str">
        <f>VLOOKUP($B21,
summary!$B:$AL,
MATCH($M$11, summary!$B$11:$AL$11, 0),
FALSE
)</f>
        <v>polar</v>
      </c>
    </row>
    <row r="22" spans="2:13" x14ac:dyDescent="0.2">
      <c r="B22" s="7" t="s">
        <v>23</v>
      </c>
      <c r="C22" s="44" t="s">
        <v>24</v>
      </c>
      <c r="D22" t="s">
        <v>247</v>
      </c>
      <c r="E22" s="12">
        <v>0.19528999999999999</v>
      </c>
      <c r="F22" s="14">
        <v>0.36524000000000001</v>
      </c>
      <c r="H22" s="12">
        <v>-0.16994999999999999</v>
      </c>
      <c r="I22" s="14">
        <v>1E-3</v>
      </c>
      <c r="K22" s="45" t="str">
        <f>IFERROR(
IF(
$E22 &gt;= MAX(INDEX(summary!$G$15:$K$26,MATCH($C22,summary!$C$15:$C$26,0),)) - $F$4,
"High",
IF(
$E22 &lt;= MIN(INDEX(summary!$G$15:$K$26,MATCH($C22,summary!$C$15:$C$26,0),)) + $F$4,
"Low","")
),
IF(
1 - $E22 &lt;= MIN(INDEX(summary!$G$15:$K$26,MATCH($B22,summary!$B$15:$B$26,0),)) + $F$4,
"High",
IF(
1 - $E22 &gt;= MAX(INDEX(summary!$G$15:$K$26,MATCH($B22,summary!$B$15:$B$26,0),)) - $F$4,
"Low", "")
)
)</f>
        <v>Low</v>
      </c>
      <c r="M22" s="21" t="str">
        <f>VLOOKUP($B22,
summary!$B:$AL,
MATCH($M$11, summary!$B$11:$AL$11, 0),
FALSE
)</f>
        <v>polar</v>
      </c>
    </row>
    <row r="23" spans="2:13" x14ac:dyDescent="0.2">
      <c r="B23" s="7" t="s">
        <v>17</v>
      </c>
      <c r="C23" s="44" t="s">
        <v>18</v>
      </c>
      <c r="D23" t="s">
        <v>247</v>
      </c>
      <c r="E23" s="12">
        <v>0.39056999999999997</v>
      </c>
      <c r="F23" s="14">
        <v>0.62653999999999999</v>
      </c>
      <c r="H23" s="12">
        <v>-0.23597000000000001</v>
      </c>
      <c r="I23" s="14">
        <v>1E-3</v>
      </c>
      <c r="K23" s="45" t="str">
        <f>IFERROR(
IF(
$E23 &gt;= MAX(INDEX(summary!$G$15:$K$26,MATCH($C23,summary!$C$15:$C$26,0),)) - $F$4,
"High",
IF(
$E23 &lt;= MIN(INDEX(summary!$G$15:$K$26,MATCH($C23,summary!$C$15:$C$26,0),)) + $F$4,
"Low","")
),
IF(
1 - $E23 &lt;= MIN(INDEX(summary!$G$15:$K$26,MATCH($B23,summary!$B$15:$B$26,0),)) + $F$4,
"High",
IF(
1 - $E23 &gt;= MAX(INDEX(summary!$G$15:$K$26,MATCH($B23,summary!$B$15:$B$26,0),)) - $F$4,
"Low", "")
)
)</f>
        <v>Low</v>
      </c>
      <c r="M23" s="21" t="str">
        <f>VLOOKUP($B23,
summary!$B:$AL,
MATCH($M$11, summary!$B$11:$AL$11, 0),
FALSE
)</f>
        <v>polar</v>
      </c>
    </row>
    <row r="24" spans="2:13" x14ac:dyDescent="0.2">
      <c r="B24" s="7" t="s">
        <v>7</v>
      </c>
      <c r="C24" s="44" t="s">
        <v>8</v>
      </c>
      <c r="D24" t="s">
        <v>247</v>
      </c>
      <c r="E24" s="12">
        <v>0.33333000000000002</v>
      </c>
      <c r="F24" s="14">
        <v>0.57957000000000003</v>
      </c>
      <c r="H24" s="12">
        <v>-0.24623999999999999</v>
      </c>
      <c r="I24" s="14">
        <v>1E-3</v>
      </c>
      <c r="K24" s="45" t="str">
        <f>IFERROR(
IF(
$E24 &gt;= MAX(INDEX(summary!$G$15:$K$26,MATCH($C24,summary!$C$15:$C$26,0),)) - $F$4,
"High",
IF(
$E24 &lt;= MIN(INDEX(summary!$G$15:$K$26,MATCH($C24,summary!$C$15:$C$26,0),)) + $F$4,
"Low","")
),
IF(
1 - $E24 &lt;= MIN(INDEX(summary!$G$15:$K$26,MATCH($B24,summary!$B$15:$B$26,0),)) + $F$4,
"High",
IF(
1 - $E24 &gt;= MAX(INDEX(summary!$G$15:$K$26,MATCH($B24,summary!$B$15:$B$26,0),)) - $F$4,
"Low", "")
)
)</f>
        <v>Low</v>
      </c>
      <c r="M24" s="21" t="str">
        <f>VLOOKUP($B24,
summary!$B:$AL,
MATCH($M$11, summary!$B$11:$AL$11, 0),
FALSE
)</f>
        <v>polar</v>
      </c>
    </row>
    <row r="25" spans="2:13" x14ac:dyDescent="0.2">
      <c r="B25" s="7" t="s">
        <v>19</v>
      </c>
      <c r="C25" s="44" t="s">
        <v>20</v>
      </c>
      <c r="D25" t="s">
        <v>247</v>
      </c>
      <c r="E25" s="12">
        <v>9.7640000000000005E-2</v>
      </c>
      <c r="F25" s="14">
        <v>0.51380000000000003</v>
      </c>
      <c r="H25" s="12">
        <v>-0.41615999999999997</v>
      </c>
      <c r="I25" s="14">
        <v>1E-3</v>
      </c>
      <c r="K25" s="45" t="str">
        <f>IFERROR(
IF(
$E25 &gt;= MAX(INDEX(summary!$G$15:$K$26,MATCH($C25,summary!$C$15:$C$26,0),)) - $F$4,
"High",
IF(
$E25 &lt;= MIN(INDEX(summary!$G$15:$K$26,MATCH($C25,summary!$C$15:$C$26,0),)) + $F$4,
"Low","")
),
IF(
1 - $E25 &lt;= MIN(INDEX(summary!$G$15:$K$26,MATCH($B25,summary!$B$15:$B$26,0),)) + $F$4,
"High",
IF(
1 - $E25 &gt;= MAX(INDEX(summary!$G$15:$K$26,MATCH($B25,summary!$B$15:$B$26,0),)) - $F$4,
"Low", "")
)
)</f>
        <v>Low</v>
      </c>
      <c r="M25" s="21" t="str">
        <f>VLOOKUP($B25,
summary!$B:$AL,
MATCH($M$11, summary!$B$11:$AL$11, 0),
FALSE
)</f>
        <v>polar</v>
      </c>
    </row>
    <row r="26" spans="2:13" x14ac:dyDescent="0.2">
      <c r="B26" s="22" t="s">
        <v>13</v>
      </c>
      <c r="C26" s="42" t="s">
        <v>14</v>
      </c>
      <c r="D26" t="s">
        <v>247</v>
      </c>
      <c r="E26" s="38">
        <v>8.7540000000000007E-2</v>
      </c>
      <c r="F26" s="39">
        <v>0.53376000000000001</v>
      </c>
      <c r="H26" s="38">
        <v>-0.44622000000000001</v>
      </c>
      <c r="I26" s="39">
        <v>1E-3</v>
      </c>
      <c r="K26" s="45" t="str">
        <f>IFERROR(
IF(
$E26 &gt;= MAX(INDEX(summary!$G$15:$K$26,MATCH($C26,summary!$C$15:$C$26,0),)) - $F$4,
"High",
IF(
$E26 &lt;= MIN(INDEX(summary!$G$15:$K$26,MATCH($C26,summary!$C$15:$C$26,0),)) + $F$4,
"Low","")
),
IF(
1 - $E26 &lt;= MIN(INDEX(summary!$G$15:$K$26,MATCH($B26,summary!$B$15:$B$26,0),)) + $F$4,
"High",
IF(
1 - $E26 &gt;= MAX(INDEX(summary!$G$15:$K$26,MATCH($B26,summary!$B$15:$B$26,0),)) - $F$4,
"Low", "")
)
)</f>
        <v>Low</v>
      </c>
      <c r="M26" s="33" t="str">
        <f>VLOOKUP($B26,
summary!$B:$AL,
MATCH($M$11, summary!$B$11:$AL$11, 0),
FALSE
)</f>
        <v>polar</v>
      </c>
    </row>
    <row r="27" spans="2:13" x14ac:dyDescent="0.2"/>
    <row r="28" spans="2:13" x14ac:dyDescent="0.2"/>
    <row r="29" spans="2:13" x14ac:dyDescent="0.2">
      <c r="C29" s="31" t="s">
        <v>26</v>
      </c>
    </row>
    <row r="30" spans="2:13" x14ac:dyDescent="0.2">
      <c r="B30" s="6" t="s">
        <v>31</v>
      </c>
      <c r="C30" s="43" t="s">
        <v>32</v>
      </c>
      <c r="D30" t="s">
        <v>247</v>
      </c>
      <c r="E30" s="9">
        <v>0.44780999999999999</v>
      </c>
      <c r="F30" s="13">
        <v>0.23957999999999999</v>
      </c>
      <c r="H30" s="9">
        <v>0.20823</v>
      </c>
      <c r="I30" s="13">
        <v>1E-3</v>
      </c>
      <c r="K30" s="45" t="str">
        <f>IFERROR(
IF(
$E30 &gt;= MAX(INDEX(summary!$G$30:$K$39,MATCH($C30,summary!$C$30:$C$39,0),)) - $F$4,
"High",
IF(
$E30 &lt;= MIN(INDEX(summary!$G$30:$K$39,MATCH($C30,summary!$C$30:$C$39,0),)) + $F$4,
"Low","")
),
IF(
1 - $E30 &lt;= MIN(INDEX(summary!$G$30:$K$39,MATCH($B30,summary!$B$30:$B$39,0),)) + $F$4,
"High",
IF(
1 - $E30 &gt;= MAX(INDEX(summary!$G$30:$K$39,MATCH($B30,summary!$B$30:$B$39,0),)) - $F$4,
"Low", "")
)
)</f>
        <v>High</v>
      </c>
      <c r="M30" s="20" t="str">
        <f>VLOOKUP($B30,
summary!$B:$AL,
MATCH($M$11, summary!$B$11:$AL$11, 0),
FALSE
)</f>
        <v>polar</v>
      </c>
    </row>
    <row r="31" spans="2:13" x14ac:dyDescent="0.2">
      <c r="B31" s="7" t="s">
        <v>41</v>
      </c>
      <c r="C31" s="44" t="s">
        <v>42</v>
      </c>
      <c r="D31" t="s">
        <v>247</v>
      </c>
      <c r="E31" s="12">
        <v>0.40740999999999999</v>
      </c>
      <c r="F31" s="14">
        <v>0.23723</v>
      </c>
      <c r="H31" s="12">
        <v>0.17018</v>
      </c>
      <c r="I31" s="14">
        <v>1E-3</v>
      </c>
      <c r="K31" s="45" t="str">
        <f>IFERROR(
IF(
$E31 &gt;= MAX(INDEX(summary!$G$30:$K$39,MATCH($C31,summary!$C$30:$C$39,0),)) - $F$4,
"High",
IF(
$E31 &lt;= MIN(INDEX(summary!$G$30:$K$39,MATCH($C31,summary!$C$30:$C$39,0),)) + $F$4,
"Low","")
),
IF(
1 - $E31 &lt;= MIN(INDEX(summary!$G$30:$K$39,MATCH($B31,summary!$B$30:$B$39,0),)) + $F$4,
"High",
IF(
1 - $E31 &gt;= MAX(INDEX(summary!$G$30:$K$39,MATCH($B31,summary!$B$30:$B$39,0),)) - $F$4,
"Low", "")
)
)</f>
        <v>High</v>
      </c>
      <c r="M31" s="21" t="str">
        <f>VLOOKUP($B31,
summary!$B:$AL,
MATCH($M$11, summary!$B$11:$AL$11, 0),
FALSE
)</f>
        <v>polar</v>
      </c>
    </row>
    <row r="32" spans="2:13" x14ac:dyDescent="0.2">
      <c r="B32" s="7" t="s">
        <v>35</v>
      </c>
      <c r="C32" s="44" t="s">
        <v>36</v>
      </c>
      <c r="D32" t="s">
        <v>247</v>
      </c>
      <c r="E32" s="12">
        <v>0.74073999999999995</v>
      </c>
      <c r="F32" s="14">
        <v>0.57486999999999999</v>
      </c>
      <c r="H32" s="12">
        <v>0.16586999999999999</v>
      </c>
      <c r="I32" s="14">
        <v>1E-3</v>
      </c>
      <c r="K32" s="45" t="str">
        <f>IFERROR(
IF(
$E32 &gt;= MAX(INDEX(summary!$G$30:$K$39,MATCH($C32,summary!$C$30:$C$39,0),)) - $F$4,
"High",
IF(
$E32 &lt;= MIN(INDEX(summary!$G$30:$K$39,MATCH($C32,summary!$C$30:$C$39,0),)) + $F$4,
"Low","")
),
IF(
1 - $E32 &lt;= MIN(INDEX(summary!$G$30:$K$39,MATCH($B32,summary!$B$30:$B$39,0),)) + $F$4,
"High",
IF(
1 - $E32 &gt;= MAX(INDEX(summary!$G$30:$K$39,MATCH($B32,summary!$B$30:$B$39,0),)) - $F$4,
"Low", "")
)
)</f>
        <v>High</v>
      </c>
      <c r="M32" s="21" t="str">
        <f>VLOOKUP($B32,
summary!$B:$AL,
MATCH($M$11, summary!$B$11:$AL$11, 0),
FALSE
)</f>
        <v>polar</v>
      </c>
    </row>
    <row r="33" spans="2:13" x14ac:dyDescent="0.2">
      <c r="B33" s="7" t="s">
        <v>27</v>
      </c>
      <c r="C33" s="44" t="s">
        <v>28</v>
      </c>
      <c r="D33" t="s">
        <v>247</v>
      </c>
      <c r="E33" s="12">
        <v>0.46128000000000002</v>
      </c>
      <c r="F33" s="14">
        <v>0.41574</v>
      </c>
      <c r="H33" s="12">
        <v>4.5539999999999997E-2</v>
      </c>
      <c r="I33" s="14">
        <v>0.16075</v>
      </c>
      <c r="K33" s="45" t="str">
        <f>IFERROR(
IF(
$E33 &gt;= MAX(INDEX(summary!$G$30:$K$39,MATCH($C33,summary!$C$30:$C$39,0),)) - $F$4,
"High",
IF(
$E33 &lt;= MIN(INDEX(summary!$G$30:$K$39,MATCH($C33,summary!$C$30:$C$39,0),)) + $F$4,
"Low","")
),
IF(
1 - $E33 &lt;= MIN(INDEX(summary!$G$30:$K$39,MATCH($B33,summary!$B$30:$B$39,0),)) + $F$4,
"High",
IF(
1 - $E33 &gt;= MAX(INDEX(summary!$G$30:$K$39,MATCH($B33,summary!$B$30:$B$39,0),)) - $F$4,
"Low", "")
)
)</f>
        <v/>
      </c>
      <c r="M33" s="21" t="str">
        <f>VLOOKUP($B33,
summary!$B:$AL,
MATCH($M$11, summary!$B$11:$AL$11, 0),
FALSE
)</f>
        <v>polar</v>
      </c>
    </row>
    <row r="34" spans="2:13" x14ac:dyDescent="0.2">
      <c r="B34" s="7" t="s">
        <v>37</v>
      </c>
      <c r="C34" s="44" t="s">
        <v>38</v>
      </c>
      <c r="D34" t="s">
        <v>247</v>
      </c>
      <c r="E34" s="12">
        <v>0.53871999999999998</v>
      </c>
      <c r="F34" s="14">
        <v>0.50087999999999999</v>
      </c>
      <c r="H34" s="12">
        <v>3.7839999999999999E-2</v>
      </c>
      <c r="I34" s="14">
        <v>0.25398999999999999</v>
      </c>
      <c r="K34" s="45" t="str">
        <f>IFERROR(
IF(
$E34 &gt;= MAX(INDEX(summary!$G$30:$K$39,MATCH($C34,summary!$C$30:$C$39,0),)) - $F$4,
"High",
IF(
$E34 &lt;= MIN(INDEX(summary!$G$30:$K$39,MATCH($C34,summary!$C$30:$C$39,0),)) + $F$4,
"Low","")
),
IF(
1 - $E34 &lt;= MIN(INDEX(summary!$G$30:$K$39,MATCH($B34,summary!$B$30:$B$39,0),)) + $F$4,
"High",
IF(
1 - $E34 &gt;= MAX(INDEX(summary!$G$30:$K$39,MATCH($B34,summary!$B$30:$B$39,0),)) - $F$4,
"Low", "")
)
)</f>
        <v/>
      </c>
      <c r="M34" s="21" t="str">
        <f>VLOOKUP($B34,
summary!$B:$AL,
MATCH($M$11, summary!$B$11:$AL$11, 0),
FALSE
)</f>
        <v>polar</v>
      </c>
    </row>
    <row r="35" spans="2:13" x14ac:dyDescent="0.2">
      <c r="B35" s="7" t="s">
        <v>39</v>
      </c>
      <c r="C35" s="44" t="s">
        <v>40</v>
      </c>
      <c r="D35" t="s">
        <v>247</v>
      </c>
      <c r="E35" s="12">
        <v>0.44444</v>
      </c>
      <c r="F35" s="14">
        <v>0.41749999999999998</v>
      </c>
      <c r="H35" s="12">
        <v>2.6939999999999999E-2</v>
      </c>
      <c r="I35" s="14">
        <v>0.42132999999999998</v>
      </c>
      <c r="K35" s="45" t="str">
        <f>IFERROR(
IF(
$E35 &gt;= MAX(INDEX(summary!$G$30:$K$39,MATCH($C35,summary!$C$30:$C$39,0),)) - $F$4,
"High",
IF(
$E35 &lt;= MIN(INDEX(summary!$G$30:$K$39,MATCH($C35,summary!$C$30:$C$39,0),)) + $F$4,
"Low","")
),
IF(
1 - $E35 &lt;= MIN(INDEX(summary!$G$30:$K$39,MATCH($B35,summary!$B$30:$B$39,0),)) + $F$4,
"High",
IF(
1 - $E35 &gt;= MAX(INDEX(summary!$G$30:$K$39,MATCH($B35,summary!$B$30:$B$39,0),)) - $F$4,
"Low", "")
)
)</f>
        <v/>
      </c>
      <c r="M35" s="21" t="str">
        <f>VLOOKUP($B35,
summary!$B:$AL,
MATCH($M$11, summary!$B$11:$AL$11, 0),
FALSE
)</f>
        <v>polar</v>
      </c>
    </row>
    <row r="36" spans="2:13" x14ac:dyDescent="0.2">
      <c r="B36" s="7" t="s">
        <v>43</v>
      </c>
      <c r="C36" s="44" t="s">
        <v>44</v>
      </c>
      <c r="D36" t="s">
        <v>247</v>
      </c>
      <c r="E36" s="12">
        <v>0.45790999999999998</v>
      </c>
      <c r="F36" s="14">
        <v>0.52378000000000002</v>
      </c>
      <c r="H36" s="12">
        <v>-6.5869999999999998E-2</v>
      </c>
      <c r="I36" s="14">
        <v>4.206E-2</v>
      </c>
      <c r="K36" s="45" t="str">
        <f>IFERROR(
IF(
$E36 &gt;= MAX(INDEX(summary!$G$30:$K$39,MATCH($C36,summary!$C$30:$C$39,0),)) - $F$4,
"High",
IF(
$E36 &lt;= MIN(INDEX(summary!$G$30:$K$39,MATCH($C36,summary!$C$30:$C$39,0),)) + $F$4,
"Low","")
),
IF(
1 - $E36 &lt;= MIN(INDEX(summary!$G$30:$K$39,MATCH($B36,summary!$B$30:$B$39,0),)) + $F$4,
"High",
IF(
1 - $E36 &gt;= MAX(INDEX(summary!$G$30:$K$39,MATCH($B36,summary!$B$30:$B$39,0),)) - $F$4,
"Low", "")
)
)</f>
        <v/>
      </c>
      <c r="M36" s="21" t="str">
        <f>VLOOKUP($B36,
summary!$B:$AL,
MATCH($M$11, summary!$B$11:$AL$11, 0),
FALSE
)</f>
        <v>polar</v>
      </c>
    </row>
    <row r="37" spans="2:13" x14ac:dyDescent="0.2">
      <c r="B37" s="7" t="s">
        <v>29</v>
      </c>
      <c r="C37" s="44" t="s">
        <v>30</v>
      </c>
      <c r="D37" t="s">
        <v>247</v>
      </c>
      <c r="E37" s="12">
        <v>0.31986999999999999</v>
      </c>
      <c r="F37" s="14">
        <v>0.39871000000000001</v>
      </c>
      <c r="H37" s="12">
        <v>-7.8839999999999993E-2</v>
      </c>
      <c r="I37" s="14">
        <v>1.208E-2</v>
      </c>
      <c r="K37" s="45" t="str">
        <f>IFERROR(
IF(
$E37 &gt;= MAX(INDEX(summary!$G$30:$K$39,MATCH($C37,summary!$C$30:$C$39,0),)) - $F$4,
"High",
IF(
$E37 &lt;= MIN(INDEX(summary!$G$30:$K$39,MATCH($C37,summary!$C$30:$C$39,0),)) + $F$4,
"Low","")
),
IF(
1 - $E37 &lt;= MIN(INDEX(summary!$G$30:$K$39,MATCH($B37,summary!$B$30:$B$39,0),)) + $F$4,
"High",
IF(
1 - $E37 &gt;= MAX(INDEX(summary!$G$30:$K$39,MATCH($B37,summary!$B$30:$B$39,0),)) - $F$4,
"Low", "")
)
)</f>
        <v/>
      </c>
      <c r="M37" s="21" t="str">
        <f>VLOOKUP($B37,
summary!$B:$AL,
MATCH($M$11, summary!$B$11:$AL$11, 0),
FALSE
)</f>
        <v>polar</v>
      </c>
    </row>
    <row r="38" spans="2:13" x14ac:dyDescent="0.2">
      <c r="B38" s="7" t="s">
        <v>45</v>
      </c>
      <c r="C38" s="44" t="s">
        <v>46</v>
      </c>
      <c r="D38" t="s">
        <v>247</v>
      </c>
      <c r="E38" s="12">
        <v>0.3165</v>
      </c>
      <c r="F38" s="14">
        <v>0.44216</v>
      </c>
      <c r="H38" s="12">
        <v>-0.12565999999999999</v>
      </c>
      <c r="I38" s="14">
        <v>1E-3</v>
      </c>
      <c r="K38" s="45" t="str">
        <f>IFERROR(
IF(
$E38 &gt;= MAX(INDEX(summary!$G$30:$K$39,MATCH($C38,summary!$C$30:$C$39,0),)) - $F$4,
"High",
IF(
$E38 &lt;= MIN(INDEX(summary!$G$30:$K$39,MATCH($C38,summary!$C$30:$C$39,0),)) + $F$4,
"Low","")
),
IF(
1 - $E38 &lt;= MIN(INDEX(summary!$G$30:$K$39,MATCH($B38,summary!$B$30:$B$39,0),)) + $F$4,
"High",
IF(
1 - $E38 &gt;= MAX(INDEX(summary!$G$30:$K$39,MATCH($B38,summary!$B$30:$B$39,0),)) - $F$4,
"Low", "")
)
)</f>
        <v/>
      </c>
      <c r="M38" s="21" t="str">
        <f>VLOOKUP($B38,
summary!$B:$AL,
MATCH($M$11, summary!$B$11:$AL$11, 0),
FALSE
)</f>
        <v>polar</v>
      </c>
    </row>
    <row r="39" spans="2:13" x14ac:dyDescent="0.2">
      <c r="B39" s="22" t="s">
        <v>33</v>
      </c>
      <c r="C39" s="42" t="s">
        <v>34</v>
      </c>
      <c r="D39" t="s">
        <v>247</v>
      </c>
      <c r="E39" s="38">
        <v>0.13131000000000001</v>
      </c>
      <c r="F39" s="39">
        <v>0.38227</v>
      </c>
      <c r="H39" s="38">
        <v>-0.25096000000000002</v>
      </c>
      <c r="I39" s="39">
        <v>1E-3</v>
      </c>
      <c r="K39" s="45" t="str">
        <f>IFERROR(
IF(
$E39 &gt;= MAX(INDEX(summary!$G$30:$K$39,MATCH($C39,summary!$C$30:$C$39,0),)) - $F$4,
"High",
IF(
$E39 &lt;= MIN(INDEX(summary!$G$30:$K$39,MATCH($C39,summary!$C$30:$C$39,0),)) + $F$4,
"Low","")
),
IF(
1 - $E39 &lt;= MIN(INDEX(summary!$G$30:$K$39,MATCH($B39,summary!$B$30:$B$39,0),)) + $F$4,
"High",
IF(
1 - $E39 &gt;= MAX(INDEX(summary!$G$30:$K$39,MATCH($B39,summary!$B$30:$B$39,0),)) - $F$4,
"Low", "")
)
)</f>
        <v>Low</v>
      </c>
      <c r="M39" s="33" t="str">
        <f>VLOOKUP($B39,
summary!$B:$AL,
MATCH($M$11, summary!$B$11:$AL$11, 0),
FALSE
)</f>
        <v>polar</v>
      </c>
    </row>
    <row r="40" spans="2:13" x14ac:dyDescent="0.2"/>
    <row r="41" spans="2:13" x14ac:dyDescent="0.2"/>
    <row r="42" spans="2:13" x14ac:dyDescent="0.2">
      <c r="C42" s="31" t="s">
        <v>47</v>
      </c>
    </row>
    <row r="43" spans="2:13" x14ac:dyDescent="0.2">
      <c r="B43" s="6" t="s">
        <v>62</v>
      </c>
      <c r="C43" s="43" t="s">
        <v>63</v>
      </c>
      <c r="D43" t="s">
        <v>247</v>
      </c>
      <c r="E43" s="9">
        <v>0.91918999999999995</v>
      </c>
      <c r="F43" s="13">
        <v>0.61009999999999998</v>
      </c>
      <c r="H43" s="9">
        <v>0.30908999999999998</v>
      </c>
      <c r="I43" s="13">
        <v>1E-3</v>
      </c>
      <c r="K43" s="45" t="str">
        <f>IFERROR(
IF(
$E43 &gt;= MAX(INDEX(summary!$G$43:$K$52,MATCH($C43,summary!$C$43:$C$52,0),)) - $F$4,
"High",
IF(
$E43 &lt;= MIN(INDEX(summary!$G$43:$K$52,MATCH($C43,summary!$C$43:$C$52,0),)) + $F$4,
"Low","")
),
IF(
1 - $E43 &lt;= MIN(INDEX(summary!$G$43:$K$52,MATCH($B43,summary!$B$43:$B$52,0),)) + $F$4,
"High",
IF(
1 - $E43 &gt;= MAX(INDEX(summary!$G$43:$K$52,MATCH($B43,summary!$B$43:$B$52,0),)) - $F$4,
"Low", "")
)
)</f>
        <v>High</v>
      </c>
      <c r="M43" s="20" t="str">
        <f>VLOOKUP($B43,
summary!$B:$AL,
MATCH($M$11, summary!$B$11:$AL$11, 0),
FALSE
)</f>
        <v>polar</v>
      </c>
    </row>
    <row r="44" spans="2:13" x14ac:dyDescent="0.2">
      <c r="B44" s="7" t="s">
        <v>58</v>
      </c>
      <c r="C44" s="44" t="s">
        <v>59</v>
      </c>
      <c r="D44" t="s">
        <v>247</v>
      </c>
      <c r="E44" s="12">
        <v>0.70706999999999998</v>
      </c>
      <c r="F44" s="14">
        <v>0.48092000000000001</v>
      </c>
      <c r="H44" s="12">
        <v>0.22614999999999999</v>
      </c>
      <c r="I44" s="14">
        <v>1E-3</v>
      </c>
      <c r="K44" s="45" t="str">
        <f>IFERROR(
IF(
$E44 &gt;= MAX(INDEX(summary!$G$43:$K$52,MATCH($C44,summary!$C$43:$C$52,0),)) - $F$4,
"High",
IF(
$E44 &lt;= MIN(INDEX(summary!$G$43:$K$52,MATCH($C44,summary!$C$43:$C$52,0),)) + $F$4,
"Low","")
),
IF(
1 - $E44 &lt;= MIN(INDEX(summary!$G$43:$K$52,MATCH($B44,summary!$B$43:$B$52,0),)) + $F$4,
"High",
IF(
1 - $E44 &gt;= MAX(INDEX(summary!$G$43:$K$52,MATCH($B44,summary!$B$43:$B$52,0),)) - $F$4,
"Low", "")
)
)</f>
        <v>High</v>
      </c>
      <c r="M44" s="21" t="str">
        <f>VLOOKUP($B44,
summary!$B:$AL,
MATCH($M$11, summary!$B$11:$AL$11, 0),
FALSE
)</f>
        <v>polar</v>
      </c>
    </row>
    <row r="45" spans="2:13" x14ac:dyDescent="0.2">
      <c r="B45" s="7" t="s">
        <v>60</v>
      </c>
      <c r="C45" s="44" t="s">
        <v>61</v>
      </c>
      <c r="D45" t="s">
        <v>247</v>
      </c>
      <c r="E45" s="12">
        <v>0.69359999999999999</v>
      </c>
      <c r="F45" s="14">
        <v>0.61597000000000002</v>
      </c>
      <c r="H45" s="12">
        <v>7.7630000000000005E-2</v>
      </c>
      <c r="I45" s="14">
        <v>1.2829999999999999E-2</v>
      </c>
      <c r="K45" s="45" t="str">
        <f>IFERROR(
IF(
$E45 &gt;= MAX(INDEX(summary!$G$43:$K$52,MATCH($C45,summary!$C$43:$C$52,0),)) - $F$4,
"High",
IF(
$E45 &lt;= MIN(INDEX(summary!$G$43:$K$52,MATCH($C45,summary!$C$43:$C$52,0),)) + $F$4,
"Low","")
),
IF(
1 - $E45 &lt;= MIN(INDEX(summary!$G$43:$K$52,MATCH($B45,summary!$B$43:$B$52,0),)) + $F$4,
"High",
IF(
1 - $E45 &gt;= MAX(INDEX(summary!$G$43:$K$52,MATCH($B45,summary!$B$43:$B$52,0),)) - $F$4,
"Low", "")
)
)</f>
        <v/>
      </c>
      <c r="M45" s="21" t="str">
        <f>VLOOKUP($B45,
summary!$B:$AL,
MATCH($M$11, summary!$B$11:$AL$11, 0),
FALSE
)</f>
        <v>polar</v>
      </c>
    </row>
    <row r="46" spans="2:13" x14ac:dyDescent="0.2">
      <c r="B46" s="7" t="s">
        <v>50</v>
      </c>
      <c r="C46" s="44" t="s">
        <v>51</v>
      </c>
      <c r="D46" t="s">
        <v>247</v>
      </c>
      <c r="E46" s="12">
        <v>0.62963000000000002</v>
      </c>
      <c r="F46" s="14">
        <v>0.58836999999999995</v>
      </c>
      <c r="H46" s="12">
        <v>4.1260000000000102E-2</v>
      </c>
      <c r="I46" s="14">
        <v>0.20330000000000001</v>
      </c>
      <c r="K46" s="45" t="str">
        <f>IFERROR(
IF(
$E46 &gt;= MAX(INDEX(summary!$G$43:$K$52,MATCH($C46,summary!$C$43:$C$52,0),)) - $F$4,
"High",
IF(
$E46 &lt;= MIN(INDEX(summary!$G$43:$K$52,MATCH($C46,summary!$C$43:$C$52,0),)) + $F$4,
"Low","")
),
IF(
1 - $E46 &lt;= MIN(INDEX(summary!$G$43:$K$52,MATCH($B46,summary!$B$43:$B$52,0),)) + $F$4,
"High",
IF(
1 - $E46 &gt;= MAX(INDEX(summary!$G$43:$K$52,MATCH($B46,summary!$B$43:$B$52,0),)) - $F$4,
"Low", "")
)
)</f>
        <v/>
      </c>
      <c r="M46" s="21" t="str">
        <f>VLOOKUP($B46,
summary!$B:$AL,
MATCH($M$11, summary!$B$11:$AL$11, 0),
FALSE
)</f>
        <v>polar</v>
      </c>
    </row>
    <row r="47" spans="2:13" x14ac:dyDescent="0.2">
      <c r="B47" s="7" t="s">
        <v>48</v>
      </c>
      <c r="C47" s="44" t="s">
        <v>49</v>
      </c>
      <c r="D47" t="s">
        <v>247</v>
      </c>
      <c r="E47" s="12">
        <v>0.41414000000000001</v>
      </c>
      <c r="F47" s="14">
        <v>0.46800000000000003</v>
      </c>
      <c r="H47" s="12">
        <v>-5.3859999999999998E-2</v>
      </c>
      <c r="I47" s="14">
        <v>9.7860000000000003E-2</v>
      </c>
      <c r="K47" s="45" t="str">
        <f>IFERROR(
IF(
$E47 &gt;= MAX(INDEX(summary!$G$43:$K$52,MATCH($C47,summary!$C$43:$C$52,0),)) - $F$4,
"High",
IF(
$E47 &lt;= MIN(INDEX(summary!$G$43:$K$52,MATCH($C47,summary!$C$43:$C$52,0),)) + $F$4,
"Low","")
),
IF(
1 - $E47 &lt;= MIN(INDEX(summary!$G$43:$K$52,MATCH($B47,summary!$B$43:$B$52,0),)) + $F$4,
"High",
IF(
1 - $E47 &gt;= MAX(INDEX(summary!$G$43:$K$52,MATCH($B47,summary!$B$43:$B$52,0),)) - $F$4,
"Low", "")
)
)</f>
        <v/>
      </c>
      <c r="M47" s="21" t="str">
        <f>VLOOKUP($B47,
summary!$B:$AL,
MATCH($M$11, summary!$B$11:$AL$11, 0),
FALSE
)</f>
        <v>polar</v>
      </c>
    </row>
    <row r="48" spans="2:13" x14ac:dyDescent="0.2">
      <c r="B48" s="7" t="s">
        <v>66</v>
      </c>
      <c r="C48" s="44" t="s">
        <v>67</v>
      </c>
      <c r="D48" t="s">
        <v>247</v>
      </c>
      <c r="E48" s="12">
        <v>0.27272999999999997</v>
      </c>
      <c r="F48" s="14">
        <v>0.34997</v>
      </c>
      <c r="H48" s="12">
        <v>-7.7240000000000003E-2</v>
      </c>
      <c r="I48" s="14">
        <v>1.142E-2</v>
      </c>
      <c r="K48" s="45" t="str">
        <f>IFERROR(
IF(
$E48 &gt;= MAX(INDEX(summary!$G$43:$K$52,MATCH($C48,summary!$C$43:$C$52,0),)) - $F$4,
"High",
IF(
$E48 &lt;= MIN(INDEX(summary!$G$43:$K$52,MATCH($C48,summary!$C$43:$C$52,0),)) + $F$4,
"Low","")
),
IF(
1 - $E48 &lt;= MIN(INDEX(summary!$G$43:$K$52,MATCH($B48,summary!$B$43:$B$52,0),)) + $F$4,
"High",
IF(
1 - $E48 &gt;= MAX(INDEX(summary!$G$43:$K$52,MATCH($B48,summary!$B$43:$B$52,0),)) - $F$4,
"Low", "")
)
)</f>
        <v/>
      </c>
      <c r="M48" s="21" t="str">
        <f>VLOOKUP($B48,
summary!$B:$AL,
MATCH($M$11, summary!$B$11:$AL$11, 0),
FALSE
)</f>
        <v>polar</v>
      </c>
    </row>
    <row r="49" spans="2:13" x14ac:dyDescent="0.2">
      <c r="B49" s="7" t="s">
        <v>52</v>
      </c>
      <c r="C49" s="44" t="s">
        <v>53</v>
      </c>
      <c r="D49" t="s">
        <v>247</v>
      </c>
      <c r="E49" s="12">
        <v>0.51178000000000001</v>
      </c>
      <c r="F49" s="14">
        <v>0.59541999999999995</v>
      </c>
      <c r="H49" s="12">
        <v>-8.3639999999999895E-2</v>
      </c>
      <c r="I49" s="14">
        <v>8.4499999999999992E-3</v>
      </c>
      <c r="K49" s="45" t="str">
        <f>IFERROR(
IF(
$E49 &gt;= MAX(INDEX(summary!$G$43:$K$52,MATCH($C49,summary!$C$43:$C$52,0),)) - $F$4,
"High",
IF(
$E49 &lt;= MIN(INDEX(summary!$G$43:$K$52,MATCH($C49,summary!$C$43:$C$52,0),)) + $F$4,
"Low","")
),
IF(
1 - $E49 &lt;= MIN(INDEX(summary!$G$43:$K$52,MATCH($B49,summary!$B$43:$B$52,0),)) + $F$4,
"High",
IF(
1 - $E49 &gt;= MAX(INDEX(summary!$G$43:$K$52,MATCH($B49,summary!$B$43:$B$52,0),)) - $F$4,
"Low", "")
)
)</f>
        <v/>
      </c>
      <c r="M49" s="21" t="str">
        <f>VLOOKUP($B49,
summary!$B:$AL,
MATCH($M$11, summary!$B$11:$AL$11, 0),
FALSE
)</f>
        <v>polar</v>
      </c>
    </row>
    <row r="50" spans="2:13" x14ac:dyDescent="0.2">
      <c r="B50" s="7" t="s">
        <v>64</v>
      </c>
      <c r="C50" s="44" t="s">
        <v>65</v>
      </c>
      <c r="D50" t="s">
        <v>247</v>
      </c>
      <c r="E50" s="12">
        <v>0.16162000000000001</v>
      </c>
      <c r="F50" s="14">
        <v>0.35291</v>
      </c>
      <c r="H50" s="12">
        <v>-0.19128999999999999</v>
      </c>
      <c r="I50" s="14">
        <v>1E-3</v>
      </c>
      <c r="K50" s="45" t="str">
        <f>IFERROR(
IF(
$E50 &gt;= MAX(INDEX(summary!$G$43:$K$52,MATCH($C50,summary!$C$43:$C$52,0),)) - $F$4,
"High",
IF(
$E50 &lt;= MIN(INDEX(summary!$G$43:$K$52,MATCH($C50,summary!$C$43:$C$52,0),)) + $F$4,
"Low","")
),
IF(
1 - $E50 &lt;= MIN(INDEX(summary!$G$43:$K$52,MATCH($B50,summary!$B$43:$B$52,0),)) + $F$4,
"High",
IF(
1 - $E50 &gt;= MAX(INDEX(summary!$G$43:$K$52,MATCH($B50,summary!$B$43:$B$52,0),)) - $F$4,
"Low", "")
)
)</f>
        <v>Low</v>
      </c>
      <c r="M50" s="21" t="str">
        <f>VLOOKUP($B50,
summary!$B:$AL,
MATCH($M$11, summary!$B$11:$AL$11, 0),
FALSE
)</f>
        <v>polar</v>
      </c>
    </row>
    <row r="51" spans="2:13" x14ac:dyDescent="0.2">
      <c r="B51" s="7" t="s">
        <v>56</v>
      </c>
      <c r="C51" s="44" t="s">
        <v>57</v>
      </c>
      <c r="D51" t="s">
        <v>247</v>
      </c>
      <c r="E51" s="12">
        <v>0.20538999999999999</v>
      </c>
      <c r="F51" s="14">
        <v>0.39695000000000003</v>
      </c>
      <c r="H51" s="12">
        <v>-0.19156000000000001</v>
      </c>
      <c r="I51" s="14">
        <v>1E-3</v>
      </c>
      <c r="K51" s="45" t="str">
        <f>IFERROR(
IF(
$E51 &gt;= MAX(INDEX(summary!$G$43:$K$52,MATCH($C51,summary!$C$43:$C$52,0),)) - $F$4,
"High",
IF(
$E51 &lt;= MIN(INDEX(summary!$G$43:$K$52,MATCH($C51,summary!$C$43:$C$52,0),)) + $F$4,
"Low","")
),
IF(
1 - $E51 &lt;= MIN(INDEX(summary!$G$43:$K$52,MATCH($B51,summary!$B$43:$B$52,0),)) + $F$4,
"High",
IF(
1 - $E51 &gt;= MAX(INDEX(summary!$G$43:$K$52,MATCH($B51,summary!$B$43:$B$52,0),)) - $F$4,
"Low", "")
)
)</f>
        <v>Low</v>
      </c>
      <c r="M51" s="21" t="str">
        <f>VLOOKUP($B51,
summary!$B:$AL,
MATCH($M$11, summary!$B$11:$AL$11, 0),
FALSE
)</f>
        <v>polar</v>
      </c>
    </row>
    <row r="52" spans="2:13" x14ac:dyDescent="0.2">
      <c r="B52" s="22" t="s">
        <v>54</v>
      </c>
      <c r="C52" s="42" t="s">
        <v>55</v>
      </c>
      <c r="D52" t="s">
        <v>247</v>
      </c>
      <c r="E52" s="38">
        <v>0.11111</v>
      </c>
      <c r="F52" s="39">
        <v>0.42748000000000003</v>
      </c>
      <c r="H52" s="38">
        <v>-0.31636999999999998</v>
      </c>
      <c r="I52" s="39">
        <v>1E-3</v>
      </c>
      <c r="K52" s="45" t="str">
        <f>IFERROR(
IF(
$E52 &gt;= MAX(INDEX(summary!$G$43:$K$52,MATCH($C52,summary!$C$43:$C$52,0),)) - $F$4,
"High",
IF(
$E52 &lt;= MIN(INDEX(summary!$G$43:$K$52,MATCH($C52,summary!$C$43:$C$52,0),)) + $F$4,
"Low","")
),
IF(
1 - $E52 &lt;= MIN(INDEX(summary!$G$43:$K$52,MATCH($B52,summary!$B$43:$B$52,0),)) + $F$4,
"High",
IF(
1 - $E52 &gt;= MAX(INDEX(summary!$G$43:$K$52,MATCH($B52,summary!$B$43:$B$52,0),)) - $F$4,
"Low", "")
)
)</f>
        <v>Low</v>
      </c>
      <c r="M52" s="33" t="str">
        <f>VLOOKUP($B52,
summary!$B:$AL,
MATCH($M$11, summary!$B$11:$AL$11, 0),
FALSE
)</f>
        <v>polar</v>
      </c>
    </row>
    <row r="53" spans="2:13" x14ac:dyDescent="0.2"/>
    <row r="54" spans="2:13" x14ac:dyDescent="0.2"/>
    <row r="55" spans="2:13" x14ac:dyDescent="0.2">
      <c r="C55" s="31" t="s">
        <v>68</v>
      </c>
    </row>
    <row r="56" spans="2:13" x14ac:dyDescent="0.2">
      <c r="B56" s="6" t="s">
        <v>79</v>
      </c>
      <c r="C56" s="43" t="s">
        <v>80</v>
      </c>
      <c r="D56" t="s">
        <v>247</v>
      </c>
      <c r="E56" s="9">
        <v>0.82155</v>
      </c>
      <c r="F56" s="13">
        <v>0.43042000000000002</v>
      </c>
      <c r="H56" s="9">
        <v>0.39112999999999998</v>
      </c>
      <c r="I56" s="13">
        <v>1E-3</v>
      </c>
      <c r="K56" s="45" t="str">
        <f>IFERROR(
IF(
$E56 &gt;= MAX(INDEX(summary!$G$56:$K$63,MATCH($C56,summary!$C$56:$C$63,0),)) - $F$4,
"High",
IF(
$E56 &lt;= MIN(INDEX(summary!$G$56:$K$63,MATCH($C56,summary!$C$56:$C$63,0),)) + $F$4,
"Low","")
),
IF(
1 - $E56 &lt;= MIN(INDEX(summary!$G$56:$K$63,MATCH($B56,summary!$B$56:$B$63,0),)) + $F$4,
"High",
IF(
1 - $E56 &gt;= MAX(INDEX(summary!$G$56:$K$63,MATCH($B56,summary!$B$56:$B$63,0),)) - $F$4,
"Low", "")
)
)</f>
        <v>High</v>
      </c>
      <c r="M56" s="20" t="str">
        <f>VLOOKUP($B56,
summary!$B:$AL,
MATCH($M$11, summary!$B$11:$AL$11, 0),
FALSE
)</f>
        <v>polar</v>
      </c>
    </row>
    <row r="57" spans="2:13" x14ac:dyDescent="0.2">
      <c r="B57" s="7" t="s">
        <v>71</v>
      </c>
      <c r="C57" s="44" t="s">
        <v>72</v>
      </c>
      <c r="D57" t="s">
        <v>247</v>
      </c>
      <c r="E57" s="12">
        <v>0.77441000000000004</v>
      </c>
      <c r="F57" s="14">
        <v>0.57428000000000001</v>
      </c>
      <c r="H57" s="12">
        <v>0.20013</v>
      </c>
      <c r="I57" s="14">
        <v>1E-3</v>
      </c>
      <c r="K57" s="45" t="str">
        <f>IFERROR(
IF(
$E57 &gt;= MAX(INDEX(summary!$G$56:$K$63,MATCH($C57,summary!$C$56:$C$63,0),)) - $F$4,
"High",
IF(
$E57 &lt;= MIN(INDEX(summary!$G$56:$K$63,MATCH($C57,summary!$C$56:$C$63,0),)) + $F$4,
"Low","")
),
IF(
1 - $E57 &lt;= MIN(INDEX(summary!$G$56:$K$63,MATCH($B57,summary!$B$56:$B$63,0),)) + $F$4,
"High",
IF(
1 - $E57 &gt;= MAX(INDEX(summary!$G$56:$K$63,MATCH($B57,summary!$B$56:$B$63,0),)) - $F$4,
"Low", "")
)
)</f>
        <v/>
      </c>
      <c r="M57" s="21" t="str">
        <f>VLOOKUP($B57,
summary!$B:$AL,
MATCH($M$11, summary!$B$11:$AL$11, 0),
FALSE
)</f>
        <v>polar</v>
      </c>
    </row>
    <row r="58" spans="2:13" x14ac:dyDescent="0.2">
      <c r="B58" s="7" t="s">
        <v>69</v>
      </c>
      <c r="C58" s="44" t="s">
        <v>70</v>
      </c>
      <c r="D58" t="s">
        <v>247</v>
      </c>
      <c r="E58" s="12">
        <v>0.74073999999999995</v>
      </c>
      <c r="F58" s="14">
        <v>0.55549000000000004</v>
      </c>
      <c r="H58" s="12">
        <v>0.18525</v>
      </c>
      <c r="I58" s="14">
        <v>1E-3</v>
      </c>
      <c r="K58" s="45" t="str">
        <f>IFERROR(
IF(
$E58 &gt;= MAX(INDEX(summary!$G$56:$K$63,MATCH($C58,summary!$C$56:$C$63,0),)) - $F$4,
"High",
IF(
$E58 &lt;= MIN(INDEX(summary!$G$56:$K$63,MATCH($C58,summary!$C$56:$C$63,0),)) + $F$4,
"Low","")
),
IF(
1 - $E58 &lt;= MIN(INDEX(summary!$G$56:$K$63,MATCH($B58,summary!$B$56:$B$63,0),)) + $F$4,
"High",
IF(
1 - $E58 &gt;= MAX(INDEX(summary!$G$56:$K$63,MATCH($B58,summary!$B$56:$B$63,0),)) - $F$4,
"Low", "")
)
)</f>
        <v/>
      </c>
      <c r="M58" s="21" t="str">
        <f>VLOOKUP($B58,
summary!$B:$AL,
MATCH($M$11, summary!$B$11:$AL$11, 0),
FALSE
)</f>
        <v>polar</v>
      </c>
    </row>
    <row r="59" spans="2:13" x14ac:dyDescent="0.2">
      <c r="B59" s="7" t="s">
        <v>75</v>
      </c>
      <c r="C59" s="44" t="s">
        <v>76</v>
      </c>
      <c r="D59" t="s">
        <v>247</v>
      </c>
      <c r="E59" s="12">
        <v>0.52188999999999997</v>
      </c>
      <c r="F59" s="14">
        <v>0.47621999999999998</v>
      </c>
      <c r="H59" s="12">
        <v>4.5670000000000002E-2</v>
      </c>
      <c r="I59" s="14">
        <v>0.16441</v>
      </c>
      <c r="K59" s="45" t="str">
        <f>IFERROR(
IF(
$E59 &gt;= MAX(INDEX(summary!$G$56:$K$63,MATCH($C59,summary!$C$56:$C$63,0),)) - $F$4,
"High",
IF(
$E59 &lt;= MIN(INDEX(summary!$G$56:$K$63,MATCH($C59,summary!$C$56:$C$63,0),)) + $F$4,
"Low","")
),
IF(
1 - $E59 &lt;= MIN(INDEX(summary!$G$56:$K$63,MATCH($B59,summary!$B$56:$B$63,0),)) + $F$4,
"High",
IF(
1 - $E59 &gt;= MAX(INDEX(summary!$G$56:$K$63,MATCH($B59,summary!$B$56:$B$63,0),)) - $F$4,
"Low", "")
)
)</f>
        <v/>
      </c>
      <c r="M59" s="21" t="str">
        <f>VLOOKUP($B59,
summary!$B:$AL,
MATCH($M$11, summary!$B$11:$AL$11, 0),
FALSE
)</f>
        <v>polar</v>
      </c>
    </row>
    <row r="60" spans="2:13" x14ac:dyDescent="0.2">
      <c r="B60" s="7" t="s">
        <v>81</v>
      </c>
      <c r="C60" s="44" t="s">
        <v>82</v>
      </c>
      <c r="D60" t="s">
        <v>247</v>
      </c>
      <c r="E60" s="12">
        <v>0.16835</v>
      </c>
      <c r="F60" s="14">
        <v>0.37111</v>
      </c>
      <c r="H60" s="12">
        <v>-0.20276</v>
      </c>
      <c r="I60" s="14">
        <v>1E-3</v>
      </c>
      <c r="K60" s="45" t="str">
        <f>IFERROR(
IF(
$E60 &gt;= MAX(INDEX(summary!$G$56:$K$63,MATCH($C60,summary!$C$56:$C$63,0),)) - $F$4,
"High",
IF(
$E60 &lt;= MIN(INDEX(summary!$G$56:$K$63,MATCH($C60,summary!$C$56:$C$63,0),)) + $F$4,
"Low","")
),
IF(
1 - $E60 &lt;= MIN(INDEX(summary!$G$56:$K$63,MATCH($B60,summary!$B$56:$B$63,0),)) + $F$4,
"High",
IF(
1 - $E60 &gt;= MAX(INDEX(summary!$G$56:$K$63,MATCH($B60,summary!$B$56:$B$63,0),)) - $F$4,
"Low", "")
)
)</f>
        <v/>
      </c>
      <c r="M60" s="21" t="str">
        <f>VLOOKUP($B60,
summary!$B:$AL,
MATCH($M$11, summary!$B$11:$AL$11, 0),
FALSE
)</f>
        <v>polar</v>
      </c>
    </row>
    <row r="61" spans="2:13" x14ac:dyDescent="0.2">
      <c r="B61" s="7" t="s">
        <v>73</v>
      </c>
      <c r="C61" s="44" t="s">
        <v>74</v>
      </c>
      <c r="D61" t="s">
        <v>247</v>
      </c>
      <c r="E61" s="12">
        <v>0.24242</v>
      </c>
      <c r="F61" s="14">
        <v>0.47210999999999997</v>
      </c>
      <c r="H61" s="12">
        <v>-0.22969000000000001</v>
      </c>
      <c r="I61" s="14">
        <v>1E-3</v>
      </c>
      <c r="K61" s="45" t="str">
        <f>IFERROR(
IF(
$E61 &gt;= MAX(INDEX(summary!$G$56:$K$63,MATCH($C61,summary!$C$56:$C$63,0),)) - $F$4,
"High",
IF(
$E61 &lt;= MIN(INDEX(summary!$G$56:$K$63,MATCH($C61,summary!$C$56:$C$63,0),)) + $F$4,
"Low","")
),
IF(
1 - $E61 &lt;= MIN(INDEX(summary!$G$56:$K$63,MATCH($B61,summary!$B$56:$B$63,0),)) + $F$4,
"High",
IF(
1 - $E61 &gt;= MAX(INDEX(summary!$G$56:$K$63,MATCH($B61,summary!$B$56:$B$63,0),)) - $F$4,
"Low", "")
)
)</f>
        <v>Low</v>
      </c>
      <c r="M61" s="21" t="str">
        <f>VLOOKUP($B61,
summary!$B:$AL,
MATCH($M$11, summary!$B$11:$AL$11, 0),
FALSE
)</f>
        <v>polar</v>
      </c>
    </row>
    <row r="62" spans="2:13" x14ac:dyDescent="0.2">
      <c r="B62" s="7" t="s">
        <v>77</v>
      </c>
      <c r="C62" s="44" t="s">
        <v>78</v>
      </c>
      <c r="D62" t="s">
        <v>247</v>
      </c>
      <c r="E62" s="12">
        <v>0.25589000000000001</v>
      </c>
      <c r="F62" s="14">
        <v>0.52319000000000004</v>
      </c>
      <c r="H62" s="12">
        <v>-0.26729999999999998</v>
      </c>
      <c r="I62" s="14">
        <v>1E-3</v>
      </c>
      <c r="K62" s="45" t="str">
        <f>IFERROR(
IF(
$E62 &gt;= MAX(INDEX(summary!$G$56:$K$63,MATCH($C62,summary!$C$56:$C$63,0),)) - $F$4,
"High",
IF(
$E62 &lt;= MIN(INDEX(summary!$G$56:$K$63,MATCH($C62,summary!$C$56:$C$63,0),)) + $F$4,
"Low","")
),
IF(
1 - $E62 &lt;= MIN(INDEX(summary!$G$56:$K$63,MATCH($B62,summary!$B$56:$B$63,0),)) + $F$4,
"High",
IF(
1 - $E62 &gt;= MAX(INDEX(summary!$G$56:$K$63,MATCH($B62,summary!$B$56:$B$63,0),)) - $F$4,
"Low", "")
)
)</f>
        <v/>
      </c>
      <c r="M62" s="21" t="str">
        <f>VLOOKUP($B62,
summary!$B:$AL,
MATCH($M$11, summary!$B$11:$AL$11, 0),
FALSE
)</f>
        <v>polar</v>
      </c>
    </row>
    <row r="63" spans="2:13" x14ac:dyDescent="0.2">
      <c r="B63" s="22" t="s">
        <v>83</v>
      </c>
      <c r="C63" s="42" t="s">
        <v>84</v>
      </c>
      <c r="D63" t="s">
        <v>247</v>
      </c>
      <c r="E63" s="38">
        <v>0.21212</v>
      </c>
      <c r="F63" s="39">
        <v>0.48914000000000002</v>
      </c>
      <c r="H63" s="38">
        <v>-0.27701999999999999</v>
      </c>
      <c r="I63" s="39">
        <v>1E-3</v>
      </c>
      <c r="K63" s="45" t="str">
        <f>IFERROR(
IF(
$E63 &gt;= MAX(INDEX(summary!$G$56:$K$63,MATCH($C63,summary!$C$56:$C$63,0),)) - $F$4,
"High",
IF(
$E63 &lt;= MIN(INDEX(summary!$G$56:$K$63,MATCH($C63,summary!$C$56:$C$63,0),)) + $F$4,
"Low","")
),
IF(
1 - $E63 &lt;= MIN(INDEX(summary!$G$56:$K$63,MATCH($B63,summary!$B$56:$B$63,0),)) + $F$4,
"High",
IF(
1 - $E63 &gt;= MAX(INDEX(summary!$G$56:$K$63,MATCH($B63,summary!$B$56:$B$63,0),)) - $F$4,
"Low", "")
)
)</f>
        <v>Low</v>
      </c>
      <c r="M63" s="33" t="str">
        <f>VLOOKUP($B63,
summary!$B:$AL,
MATCH($M$11, summary!$B$11:$AL$11, 0),
FALSE
)</f>
        <v>polar</v>
      </c>
    </row>
    <row r="64" spans="2:13" x14ac:dyDescent="0.2"/>
    <row r="65" spans="2:13" x14ac:dyDescent="0.2"/>
    <row r="66" spans="2:13" x14ac:dyDescent="0.2">
      <c r="C66" s="31" t="s">
        <v>85</v>
      </c>
    </row>
    <row r="67" spans="2:13" x14ac:dyDescent="0.2">
      <c r="B67" s="6" t="s">
        <v>90</v>
      </c>
      <c r="C67" s="43" t="s">
        <v>91</v>
      </c>
      <c r="D67" t="s">
        <v>247</v>
      </c>
      <c r="E67" s="9">
        <v>0.18518999999999999</v>
      </c>
      <c r="F67" s="13">
        <v>6.9879999999999998E-2</v>
      </c>
      <c r="H67" s="9">
        <v>0.11531</v>
      </c>
      <c r="I67" s="13">
        <v>1E-3</v>
      </c>
      <c r="K67" s="45" t="str">
        <f>IFERROR(
IF(
$E67 &gt;= MAX(INDEX(summary!$G$67:$K$73,MATCH($C67,summary!$C$67:$C$73,0),)) - $F$4,
"High",
IF(
$E67 &lt;= MIN(INDEX(summary!$G$67:$K$73,MATCH($C67,summary!$C$67:$C$73,0),)) + $F$4,
"Low","")
),
IF(
1 - $E67 &lt;= MIN(INDEX(summary!$G$67:$K$73,MATCH($B67,summary!$B$67:$B$73,0),)) + $F$4,
"High",
IF(
1 - $E67 &gt;= MAX(INDEX(summary!$G$67:$K$73,MATCH($B67,summary!$B$67:$B$73,0),)) - $F$4,
"Low", "")
)
)</f>
        <v>High</v>
      </c>
      <c r="M67" s="20" t="str">
        <f>VLOOKUP($B67,
summary!$B:$AL,
MATCH($M$11, summary!$B$11:$AL$11, 0),
FALSE
)</f>
        <v>profile</v>
      </c>
    </row>
    <row r="68" spans="2:13" x14ac:dyDescent="0.2">
      <c r="B68" s="7" t="s">
        <v>88</v>
      </c>
      <c r="C68" s="44" t="s">
        <v>89</v>
      </c>
      <c r="D68" t="s">
        <v>247</v>
      </c>
      <c r="E68" s="12">
        <v>0.24242</v>
      </c>
      <c r="F68" s="14">
        <v>0.14385999999999999</v>
      </c>
      <c r="H68" s="12">
        <v>9.8559999999999995E-2</v>
      </c>
      <c r="I68" s="14">
        <v>1E-3</v>
      </c>
      <c r="K68" s="45" t="str">
        <f>IFERROR(
IF(
$E68 &gt;= MAX(INDEX(summary!$G$67:$K$73,MATCH($C68,summary!$C$67:$C$73,0),)) - $F$4,
"High",
IF(
$E68 &lt;= MIN(INDEX(summary!$G$67:$K$73,MATCH($C68,summary!$C$67:$C$73,0),)) + $F$4,
"Low","")
),
IF(
1 - $E68 &lt;= MIN(INDEX(summary!$G$67:$K$73,MATCH($B68,summary!$B$67:$B$73,0),)) + $F$4,
"High",
IF(
1 - $E68 &gt;= MAX(INDEX(summary!$G$67:$K$73,MATCH($B68,summary!$B$67:$B$73,0),)) - $F$4,
"Low", "")
)
)</f>
        <v>High</v>
      </c>
      <c r="M68" s="21" t="str">
        <f>VLOOKUP($B68,
summary!$B:$AL,
MATCH($M$11, summary!$B$11:$AL$11, 0),
FALSE
)</f>
        <v>profile</v>
      </c>
    </row>
    <row r="69" spans="2:13" x14ac:dyDescent="0.2">
      <c r="B69" s="7" t="s">
        <v>94</v>
      </c>
      <c r="C69" s="44" t="s">
        <v>95</v>
      </c>
      <c r="D69" t="s">
        <v>247</v>
      </c>
      <c r="E69" s="12">
        <v>0.12121</v>
      </c>
      <c r="F69" s="14">
        <v>0.11216</v>
      </c>
      <c r="H69" s="12">
        <v>9.0500000000000008E-3</v>
      </c>
      <c r="I69" s="14">
        <v>0.72262999999999999</v>
      </c>
      <c r="K69" s="45" t="str">
        <f>IFERROR(
IF(
$E69 &gt;= MAX(INDEX(summary!$G$67:$K$73,MATCH($C69,summary!$C$67:$C$73,0),)) - $F$4,
"High",
IF(
$E69 &lt;= MIN(INDEX(summary!$G$67:$K$73,MATCH($C69,summary!$C$67:$C$73,0),)) + $F$4,
"Low","")
),
IF(
1 - $E69 &lt;= MIN(INDEX(summary!$G$67:$K$73,MATCH($B69,summary!$B$67:$B$73,0),)) + $F$4,
"High",
IF(
1 - $E69 &gt;= MAX(INDEX(summary!$G$67:$K$73,MATCH($B69,summary!$B$67:$B$73,0),)) - $F$4,
"Low", "")
)
)</f>
        <v/>
      </c>
      <c r="M69" s="21" t="str">
        <f>VLOOKUP($B69,
summary!$B:$AL,
MATCH($M$11, summary!$B$11:$AL$11, 0),
FALSE
)</f>
        <v>profile</v>
      </c>
    </row>
    <row r="70" spans="2:13" x14ac:dyDescent="0.2">
      <c r="B70" s="7" t="s">
        <v>92</v>
      </c>
      <c r="C70" s="44" t="s">
        <v>93</v>
      </c>
      <c r="D70" t="s">
        <v>247</v>
      </c>
      <c r="E70" s="12">
        <v>0.11448</v>
      </c>
      <c r="F70" s="14">
        <v>0.13564000000000001</v>
      </c>
      <c r="H70" s="12">
        <v>-2.1160000000000002E-2</v>
      </c>
      <c r="I70" s="14">
        <v>0.36810999999999999</v>
      </c>
      <c r="K70" s="45" t="str">
        <f>IFERROR(
IF(
$E70 &gt;= MAX(INDEX(summary!$G$67:$K$73,MATCH($C70,summary!$C$67:$C$73,0),)) - $F$4,
"High",
IF(
$E70 &lt;= MIN(INDEX(summary!$G$67:$K$73,MATCH($C70,summary!$C$67:$C$73,0),)) + $F$4,
"Low","")
),
IF(
1 - $E70 &lt;= MIN(INDEX(summary!$G$67:$K$73,MATCH($B70,summary!$B$67:$B$73,0),)) + $F$4,
"High",
IF(
1 - $E70 &gt;= MAX(INDEX(summary!$G$67:$K$73,MATCH($B70,summary!$B$67:$B$73,0),)) - $F$4,
"Low", "")
)
)</f>
        <v/>
      </c>
      <c r="M70" s="21" t="str">
        <f>VLOOKUP($B70,
summary!$B:$AL,
MATCH($M$11, summary!$B$11:$AL$11, 0),
FALSE
)</f>
        <v>profile</v>
      </c>
    </row>
    <row r="71" spans="2:13" x14ac:dyDescent="0.2">
      <c r="B71" s="7" t="s">
        <v>98</v>
      </c>
      <c r="C71" s="44" t="s">
        <v>99</v>
      </c>
      <c r="D71" t="s">
        <v>247</v>
      </c>
      <c r="E71" s="12">
        <v>4.0399999999999998E-2</v>
      </c>
      <c r="F71" s="14">
        <v>6.2239999999999997E-2</v>
      </c>
      <c r="H71" s="12">
        <v>-2.1839999999999998E-2</v>
      </c>
      <c r="I71" s="14">
        <v>0.18007999999999999</v>
      </c>
      <c r="K71" s="45" t="str">
        <f>IFERROR(
IF(
$E71 &gt;= MAX(INDEX(summary!$G$67:$K$73,MATCH($C71,summary!$C$67:$C$73,0),)) - $F$4,
"High",
IF(
$E71 &lt;= MIN(INDEX(summary!$G$67:$K$73,MATCH($C71,summary!$C$67:$C$73,0),)) + $F$4,
"Low","")
),
IF(
1 - $E71 &lt;= MIN(INDEX(summary!$G$67:$K$73,MATCH($B71,summary!$B$67:$B$73,0),)) + $F$4,
"High",
IF(
1 - $E71 &gt;= MAX(INDEX(summary!$G$67:$K$73,MATCH($B71,summary!$B$67:$B$73,0),)) - $F$4,
"Low", "")
)
)</f>
        <v>Low</v>
      </c>
      <c r="M71" s="21" t="str">
        <f>VLOOKUP($B71,
summary!$B:$AL,
MATCH($M$11, summary!$B$11:$AL$11, 0),
FALSE
)</f>
        <v>profile</v>
      </c>
    </row>
    <row r="72" spans="2:13" x14ac:dyDescent="0.2">
      <c r="B72" s="7" t="s">
        <v>96</v>
      </c>
      <c r="C72" s="44" t="s">
        <v>97</v>
      </c>
      <c r="D72" t="s">
        <v>247</v>
      </c>
      <c r="E72" s="12">
        <v>5.0509999999999999E-2</v>
      </c>
      <c r="F72" s="14">
        <v>0.10981</v>
      </c>
      <c r="H72" s="12">
        <v>-5.9299999999999999E-2</v>
      </c>
      <c r="I72" s="14">
        <v>2.48E-3</v>
      </c>
      <c r="K72" s="45" t="str">
        <f>IFERROR(
IF(
$E72 &gt;= MAX(INDEX(summary!$G$67:$K$73,MATCH($C72,summary!$C$67:$C$73,0),)) - $F$4,
"High",
IF(
$E72 &lt;= MIN(INDEX(summary!$G$67:$K$73,MATCH($C72,summary!$C$67:$C$73,0),)) + $F$4,
"Low","")
),
IF(
1 - $E72 &lt;= MIN(INDEX(summary!$G$67:$K$73,MATCH($B72,summary!$B$67:$B$73,0),)) + $F$4,
"High",
IF(
1 - $E72 &gt;= MAX(INDEX(summary!$G$67:$K$73,MATCH($B72,summary!$B$67:$B$73,0),)) - $F$4,
"Low", "")
)
)</f>
        <v/>
      </c>
      <c r="M72" s="21" t="str">
        <f>VLOOKUP($B72,
summary!$B:$AL,
MATCH($M$11, summary!$B$11:$AL$11, 0),
FALSE
)</f>
        <v>profile</v>
      </c>
    </row>
    <row r="73" spans="2:13" x14ac:dyDescent="0.2">
      <c r="B73" s="22" t="s">
        <v>86</v>
      </c>
      <c r="C73" s="42" t="s">
        <v>87</v>
      </c>
      <c r="D73" t="s">
        <v>247</v>
      </c>
      <c r="E73" s="38">
        <v>0.24579000000000001</v>
      </c>
      <c r="F73" s="39">
        <v>0.36641000000000001</v>
      </c>
      <c r="H73" s="38">
        <v>-0.12062</v>
      </c>
      <c r="I73" s="39">
        <v>1E-3</v>
      </c>
      <c r="K73" s="45" t="str">
        <f>IFERROR(
IF(
$E73 &gt;= MAX(INDEX(summary!$G$67:$K$73,MATCH($C73,summary!$C$67:$C$73,0),)) - $F$4,
"High",
IF(
$E73 &lt;= MIN(INDEX(summary!$G$67:$K$73,MATCH($C73,summary!$C$67:$C$73,0),)) + $F$4,
"Low","")
),
IF(
1 - $E73 &lt;= MIN(INDEX(summary!$G$67:$K$73,MATCH($B73,summary!$B$67:$B$73,0),)) + $F$4,
"High",
IF(
1 - $E73 &gt;= MAX(INDEX(summary!$G$67:$K$73,MATCH($B73,summary!$B$67:$B$73,0),)) - $F$4,
"Low", "")
)
)</f>
        <v>Low</v>
      </c>
      <c r="M73" s="33" t="str">
        <f>VLOOKUP($B73,
summary!$B:$AL,
MATCH($M$11, summary!$B$11:$AL$11, 0),
FALSE
)</f>
        <v>profile</v>
      </c>
    </row>
    <row r="74" spans="2:13" x14ac:dyDescent="0.2"/>
    <row r="75" spans="2:13" x14ac:dyDescent="0.2"/>
    <row r="76" spans="2:13" x14ac:dyDescent="0.2">
      <c r="C76" s="31" t="s">
        <v>101</v>
      </c>
    </row>
    <row r="77" spans="2:13" x14ac:dyDescent="0.2">
      <c r="B77" s="6" t="s">
        <v>102</v>
      </c>
      <c r="C77" s="43" t="s">
        <v>103</v>
      </c>
      <c r="D77" t="s">
        <v>247</v>
      </c>
      <c r="E77" s="9">
        <v>0.47475000000000001</v>
      </c>
      <c r="F77" s="13">
        <v>0.12801000000000001</v>
      </c>
      <c r="H77" s="9">
        <v>0.34673999999999999</v>
      </c>
      <c r="I77" s="13">
        <v>1E-3</v>
      </c>
      <c r="K77" s="45" t="str">
        <f>IFERROR(
IF(
$E77 &gt;= MAX(INDEX(summary!$G$77:$K$80,MATCH($C77,summary!$C$77:$C$80,0),)) - $F$4,
"High",
IF(
$E77 &lt;= MIN(INDEX(summary!$G$77:$K$80,MATCH($C77,summary!$C$77:$C$80,0),)) + $F$4,
"Low","")
),
IF(
1 - $E77 &lt;= MIN(INDEX(summary!$G$77:$K$80,MATCH($B77,summary!$B$77:$B$80,0),)) + $F$4,
"High",
IF(
1 - $E77 &gt;= MAX(INDEX(summary!$G$77:$K$80,MATCH($B77,summary!$B$77:$B$80,0),)) - $F$4,
"Low", "")
)
)</f>
        <v>High</v>
      </c>
      <c r="M77" s="20" t="str">
        <f>VLOOKUP($B77,
summary!$B:$AL,
MATCH($M$11, summary!$B$11:$AL$11, 0),
FALSE
)</f>
        <v>profile</v>
      </c>
    </row>
    <row r="78" spans="2:13" x14ac:dyDescent="0.2">
      <c r="B78" s="7" t="s">
        <v>104</v>
      </c>
      <c r="C78" s="44" t="s">
        <v>105</v>
      </c>
      <c r="D78" t="s">
        <v>247</v>
      </c>
      <c r="E78" s="12">
        <v>0.37374000000000002</v>
      </c>
      <c r="F78" s="14">
        <v>0.35877999999999999</v>
      </c>
      <c r="H78" s="12">
        <v>1.4959999999999999E-2</v>
      </c>
      <c r="I78" s="14">
        <v>0.66732000000000002</v>
      </c>
      <c r="K78" s="45" t="str">
        <f>IFERROR(
IF(
$E78 &gt;= MAX(INDEX(summary!$G$77:$K$80,MATCH($C78,summary!$C$77:$C$80,0),)) - $F$4,
"High",
IF(
$E78 &lt;= MIN(INDEX(summary!$G$77:$K$80,MATCH($C78,summary!$C$77:$C$80,0),)) + $F$4,
"Low","")
),
IF(
1 - $E78 &lt;= MIN(INDEX(summary!$G$77:$K$80,MATCH($B78,summary!$B$77:$B$80,0),)) + $F$4,
"High",
IF(
1 - $E78 &gt;= MAX(INDEX(summary!$G$77:$K$80,MATCH($B78,summary!$B$77:$B$80,0),)) - $F$4,
"Low", "")
)
)</f>
        <v/>
      </c>
      <c r="M78" s="21" t="str">
        <f>VLOOKUP($B78,
summary!$B:$AL,
MATCH($M$11, summary!$B$11:$AL$11, 0),
FALSE
)</f>
        <v>profile</v>
      </c>
    </row>
    <row r="79" spans="2:13" x14ac:dyDescent="0.2">
      <c r="B79" s="7" t="s">
        <v>108</v>
      </c>
      <c r="C79" s="44" t="s">
        <v>109</v>
      </c>
      <c r="D79" t="s">
        <v>247</v>
      </c>
      <c r="E79" s="12">
        <v>1.01E-2</v>
      </c>
      <c r="F79" s="14">
        <v>0.15678</v>
      </c>
      <c r="H79" s="12">
        <v>-0.14668</v>
      </c>
      <c r="I79" s="14">
        <v>1E-3</v>
      </c>
      <c r="K79" s="45" t="str">
        <f>IFERROR(
IF(
$E79 &gt;= MAX(INDEX(summary!$G$77:$K$80,MATCH($C79,summary!$C$77:$C$80,0),)) - $F$4,
"High",
IF(
$E79 &lt;= MIN(INDEX(summary!$G$77:$K$80,MATCH($C79,summary!$C$77:$C$80,0),)) + $F$4,
"Low","")
),
IF(
1 - $E79 &lt;= MIN(INDEX(summary!$G$77:$K$80,MATCH($B79,summary!$B$77:$B$80,0),)) + $F$4,
"High",
IF(
1 - $E79 &gt;= MAX(INDEX(summary!$G$77:$K$80,MATCH($B79,summary!$B$77:$B$80,0),)) - $F$4,
"Low", "")
)
)</f>
        <v>Low</v>
      </c>
      <c r="M79" s="21" t="str">
        <f>VLOOKUP($B79,
summary!$B:$AL,
MATCH($M$11, summary!$B$11:$AL$11, 0),
FALSE
)</f>
        <v>profile</v>
      </c>
    </row>
    <row r="80" spans="2:13" x14ac:dyDescent="0.2">
      <c r="B80" s="22" t="s">
        <v>106</v>
      </c>
      <c r="C80" s="42" t="s">
        <v>107</v>
      </c>
      <c r="D80" t="s">
        <v>247</v>
      </c>
      <c r="E80" s="38">
        <v>0.14141000000000001</v>
      </c>
      <c r="F80" s="39">
        <v>0.35643000000000002</v>
      </c>
      <c r="H80" s="38">
        <v>-0.21501999999999999</v>
      </c>
      <c r="I80" s="39">
        <v>1E-3</v>
      </c>
      <c r="K80" s="45" t="str">
        <f>IFERROR(
IF(
$E80 &gt;= MAX(INDEX(summary!$G$77:$K$80,MATCH($C80,summary!$C$77:$C$80,0),)) - $F$4,
"High",
IF(
$E80 &lt;= MIN(INDEX(summary!$G$77:$K$80,MATCH($C80,summary!$C$77:$C$80,0),)) + $F$4,
"Low","")
),
IF(
1 - $E80 &lt;= MIN(INDEX(summary!$G$77:$K$80,MATCH($B80,summary!$B$77:$B$80,0),)) + $F$4,
"High",
IF(
1 - $E80 &gt;= MAX(INDEX(summary!$G$77:$K$80,MATCH($B80,summary!$B$77:$B$80,0),)) - $F$4,
"Low", "")
)
)</f>
        <v>Low</v>
      </c>
      <c r="M80" s="33" t="str">
        <f>VLOOKUP($B80,
summary!$B:$AL,
MATCH($M$11, summary!$B$11:$AL$11, 0),
FALSE
)</f>
        <v>profile</v>
      </c>
    </row>
    <row r="81" spans="2:13" x14ac:dyDescent="0.2"/>
    <row r="82" spans="2:13" x14ac:dyDescent="0.2"/>
    <row r="83" spans="2:13" x14ac:dyDescent="0.2">
      <c r="C83" s="31" t="s">
        <v>110</v>
      </c>
    </row>
    <row r="84" spans="2:13" x14ac:dyDescent="0.2">
      <c r="B84" s="6" t="s">
        <v>111</v>
      </c>
      <c r="C84" s="43" t="s">
        <v>112</v>
      </c>
      <c r="D84" t="s">
        <v>247</v>
      </c>
      <c r="E84" s="9">
        <v>0.55891999999999997</v>
      </c>
      <c r="F84" s="13">
        <v>0.63241000000000003</v>
      </c>
      <c r="H84" s="9">
        <v>-7.349E-2</v>
      </c>
      <c r="I84" s="13">
        <v>1.9040000000000001E-2</v>
      </c>
      <c r="K84" s="45" t="str">
        <f>IFERROR(
IF(
$E84 &gt;= MAX(INDEX(summary!$G$84:$K$91,MATCH($C84,summary!$C$84:$C$91,0),)) - $F$4,
"High",
IF(
$E84 &lt;= MIN(INDEX(summary!$G$84:$K$91,MATCH($C84,summary!$C$84:$C$91,0),)) + $F$4,
"Low","")
),
IF(
1 - $E84 &lt;= MIN(INDEX(summary!$G$84:$K$91,MATCH($B84,summary!$B$84:$B$91,0),)) + $F$4,
"High",
IF(
1 - $E84 &gt;= MAX(INDEX(summary!$G$84:$K$91,MATCH($B84,summary!$B$84:$B$91,0),)) - $F$4,
"Low", "")
)
)</f>
        <v>Low</v>
      </c>
      <c r="M84" s="20" t="str">
        <f>VLOOKUP($B84,
summary!$B:$AL,
MATCH($M$11, summary!$B$11:$AL$11, 0),
FALSE
)</f>
        <v>profile</v>
      </c>
    </row>
    <row r="85" spans="2:13" x14ac:dyDescent="0.2">
      <c r="B85" s="7" t="s">
        <v>121</v>
      </c>
      <c r="C85" s="44" t="s">
        <v>122</v>
      </c>
      <c r="D85" t="s">
        <v>247</v>
      </c>
      <c r="E85" s="12">
        <v>0.15151999999999999</v>
      </c>
      <c r="F85" s="14">
        <v>0.31003999999999998</v>
      </c>
      <c r="H85" s="12">
        <v>-0.15851999999999999</v>
      </c>
      <c r="I85" s="14">
        <v>1E-3</v>
      </c>
      <c r="K85" s="45" t="str">
        <f>IFERROR(
IF(
$E85 &gt;= MAX(INDEX(summary!$G$84:$K$91,MATCH($C85,summary!$C$84:$C$91,0),)) - $F$4,
"High",
IF(
$E85 &lt;= MIN(INDEX(summary!$G$84:$K$91,MATCH($C85,summary!$C$84:$C$91,0),)) + $F$4,
"Low","")
),
IF(
1 - $E85 &lt;= MIN(INDEX(summary!$G$84:$K$91,MATCH($B85,summary!$B$84:$B$91,0),)) + $F$4,
"High",
IF(
1 - $E85 &gt;= MAX(INDEX(summary!$G$84:$K$91,MATCH($B85,summary!$B$84:$B$91,0),)) - $F$4,
"Low", "")
)
)</f>
        <v>Low</v>
      </c>
      <c r="M85" s="21" t="str">
        <f>VLOOKUP($B85,
summary!$B:$AL,
MATCH($M$11, summary!$B$11:$AL$11, 0),
FALSE
)</f>
        <v>profile</v>
      </c>
    </row>
    <row r="86" spans="2:13" x14ac:dyDescent="0.2">
      <c r="B86" s="7" t="s">
        <v>115</v>
      </c>
      <c r="C86" s="44" t="s">
        <v>116</v>
      </c>
      <c r="D86" t="s">
        <v>247</v>
      </c>
      <c r="E86" s="12">
        <v>6.7339999999999997E-2</v>
      </c>
      <c r="F86" s="14">
        <v>0.23194000000000001</v>
      </c>
      <c r="H86" s="12">
        <v>-0.1646</v>
      </c>
      <c r="I86" s="14">
        <v>1E-3</v>
      </c>
      <c r="K86" s="45" t="str">
        <f>IFERROR(
IF(
$E86 &gt;= MAX(INDEX(summary!$G$84:$K$91,MATCH($C86,summary!$C$84:$C$91,0),)) - $F$4,
"High",
IF(
$E86 &lt;= MIN(INDEX(summary!$G$84:$K$91,MATCH($C86,summary!$C$84:$C$91,0),)) + $F$4,
"Low","")
),
IF(
1 - $E86 &lt;= MIN(INDEX(summary!$G$84:$K$91,MATCH($B86,summary!$B$84:$B$91,0),)) + $F$4,
"High",
IF(
1 - $E86 &gt;= MAX(INDEX(summary!$G$84:$K$91,MATCH($B86,summary!$B$84:$B$91,0),)) - $F$4,
"Low", "")
)
)</f>
        <v>Low</v>
      </c>
      <c r="M86" s="21" t="str">
        <f>VLOOKUP($B86,
summary!$B:$AL,
MATCH($M$11, summary!$B$11:$AL$11, 0),
FALSE
)</f>
        <v>profile</v>
      </c>
    </row>
    <row r="87" spans="2:13" x14ac:dyDescent="0.2">
      <c r="B87" s="7" t="s">
        <v>113</v>
      </c>
      <c r="C87" s="44" t="s">
        <v>114</v>
      </c>
      <c r="D87" t="s">
        <v>247</v>
      </c>
      <c r="E87" s="12">
        <v>0.24242</v>
      </c>
      <c r="F87" s="14">
        <v>0.43099999999999999</v>
      </c>
      <c r="H87" s="12">
        <v>-0.18858</v>
      </c>
      <c r="I87" s="14">
        <v>1E-3</v>
      </c>
      <c r="K87" s="45" t="str">
        <f>IFERROR(
IF(
$E87 &gt;= MAX(INDEX(summary!$G$84:$K$91,MATCH($C87,summary!$C$84:$C$91,0),)) - $F$4,
"High",
IF(
$E87 &lt;= MIN(INDEX(summary!$G$84:$K$91,MATCH($C87,summary!$C$84:$C$91,0),)) + $F$4,
"Low","")
),
IF(
1 - $E87 &lt;= MIN(INDEX(summary!$G$84:$K$91,MATCH($B87,summary!$B$84:$B$91,0),)) + $F$4,
"High",
IF(
1 - $E87 &gt;= MAX(INDEX(summary!$G$84:$K$91,MATCH($B87,summary!$B$84:$B$91,0),)) - $F$4,
"Low", "")
)
)</f>
        <v>Low</v>
      </c>
      <c r="M87" s="21" t="str">
        <f>VLOOKUP($B87,
summary!$B:$AL,
MATCH($M$11, summary!$B$11:$AL$11, 0),
FALSE
)</f>
        <v>profile</v>
      </c>
    </row>
    <row r="88" spans="2:13" x14ac:dyDescent="0.2">
      <c r="B88" s="7" t="s">
        <v>117</v>
      </c>
      <c r="C88" s="44" t="s">
        <v>118</v>
      </c>
      <c r="D88" t="s">
        <v>247</v>
      </c>
      <c r="E88" s="12">
        <v>9.7640000000000005E-2</v>
      </c>
      <c r="F88" s="14">
        <v>0.32941999999999999</v>
      </c>
      <c r="H88" s="12">
        <v>-0.23178000000000001</v>
      </c>
      <c r="I88" s="14">
        <v>1E-3</v>
      </c>
      <c r="K88" s="45" t="str">
        <f>IFERROR(
IF(
$E88 &gt;= MAX(INDEX(summary!$G$84:$K$91,MATCH($C88,summary!$C$84:$C$91,0),)) - $F$4,
"High",
IF(
$E88 &lt;= MIN(INDEX(summary!$G$84:$K$91,MATCH($C88,summary!$C$84:$C$91,0),)) + $F$4,
"Low","")
),
IF(
1 - $E88 &lt;= MIN(INDEX(summary!$G$84:$K$91,MATCH($B88,summary!$B$84:$B$91,0),)) + $F$4,
"High",
IF(
1 - $E88 &gt;= MAX(INDEX(summary!$G$84:$K$91,MATCH($B88,summary!$B$84:$B$91,0),)) - $F$4,
"Low", "")
)
)</f>
        <v>Low</v>
      </c>
      <c r="M88" s="21" t="str">
        <f>VLOOKUP($B88,
summary!$B:$AL,
MATCH($M$11, summary!$B$11:$AL$11, 0),
FALSE
)</f>
        <v>profile</v>
      </c>
    </row>
    <row r="89" spans="2:13" x14ac:dyDescent="0.2">
      <c r="B89" s="7" t="s">
        <v>119</v>
      </c>
      <c r="C89" s="44" t="s">
        <v>120</v>
      </c>
      <c r="D89" t="s">
        <v>247</v>
      </c>
      <c r="E89" s="12">
        <v>0.15825</v>
      </c>
      <c r="F89" s="14">
        <v>0.40693000000000001</v>
      </c>
      <c r="H89" s="12">
        <v>-0.24868000000000001</v>
      </c>
      <c r="I89" s="14">
        <v>1E-3</v>
      </c>
      <c r="K89" s="45" t="str">
        <f>IFERROR(
IF(
$E89 &gt;= MAX(INDEX(summary!$G$84:$K$91,MATCH($C89,summary!$C$84:$C$91,0),)) - $F$4,
"High",
IF(
$E89 &lt;= MIN(INDEX(summary!$G$84:$K$91,MATCH($C89,summary!$C$84:$C$91,0),)) + $F$4,
"Low","")
),
IF(
1 - $E89 &lt;= MIN(INDEX(summary!$G$84:$K$91,MATCH($B89,summary!$B$84:$B$91,0),)) + $F$4,
"High",
IF(
1 - $E89 &gt;= MAX(INDEX(summary!$G$84:$K$91,MATCH($B89,summary!$B$84:$B$91,0),)) - $F$4,
"Low", "")
)
)</f>
        <v>Low</v>
      </c>
      <c r="M89" s="21" t="str">
        <f>VLOOKUP($B89,
summary!$B:$AL,
MATCH($M$11, summary!$B$11:$AL$11, 0),
FALSE
)</f>
        <v>profile</v>
      </c>
    </row>
    <row r="90" spans="2:13" x14ac:dyDescent="0.2">
      <c r="B90" s="7" t="s">
        <v>125</v>
      </c>
      <c r="C90" s="44" t="s">
        <v>126</v>
      </c>
      <c r="D90" t="s">
        <v>247</v>
      </c>
      <c r="E90" s="12">
        <v>0.23232</v>
      </c>
      <c r="F90" s="14">
        <v>0.58660999999999996</v>
      </c>
      <c r="H90" s="12">
        <v>-0.35428999999999999</v>
      </c>
      <c r="I90" s="14">
        <v>1E-3</v>
      </c>
      <c r="K90" s="45" t="str">
        <f>IFERROR(
IF(
$E90 &gt;= MAX(INDEX(summary!$G$84:$K$91,MATCH($C90,summary!$C$84:$C$91,0),)) - $F$4,
"High",
IF(
$E90 &lt;= MIN(INDEX(summary!$G$84:$K$91,MATCH($C90,summary!$C$84:$C$91,0),)) + $F$4,
"Low","")
),
IF(
1 - $E90 &lt;= MIN(INDEX(summary!$G$84:$K$91,MATCH($B90,summary!$B$84:$B$91,0),)) + $F$4,
"High",
IF(
1 - $E90 &gt;= MAX(INDEX(summary!$G$84:$K$91,MATCH($B90,summary!$B$84:$B$91,0),)) - $F$4,
"Low", "")
)
)</f>
        <v>Low</v>
      </c>
      <c r="M90" s="21" t="str">
        <f>VLOOKUP($B90,
summary!$B:$AL,
MATCH($M$11, summary!$B$11:$AL$11, 0),
FALSE
)</f>
        <v>profile</v>
      </c>
    </row>
    <row r="91" spans="2:13" x14ac:dyDescent="0.2">
      <c r="B91" s="22" t="s">
        <v>123</v>
      </c>
      <c r="C91" s="42" t="s">
        <v>124</v>
      </c>
      <c r="D91" t="s">
        <v>247</v>
      </c>
      <c r="E91" s="38">
        <v>0.26935999999999999</v>
      </c>
      <c r="F91" s="39">
        <v>0.73282000000000003</v>
      </c>
      <c r="H91" s="38">
        <v>-0.46345999999999998</v>
      </c>
      <c r="I91" s="39">
        <v>1E-3</v>
      </c>
      <c r="K91" s="45" t="str">
        <f>IFERROR(
IF(
$E91 &gt;= MAX(INDEX(summary!$G$84:$K$91,MATCH($C91,summary!$C$84:$C$91,0),)) - $F$4,
"High",
IF(
$E91 &lt;= MIN(INDEX(summary!$G$84:$K$91,MATCH($C91,summary!$C$84:$C$91,0),)) + $F$4,
"Low","")
),
IF(
1 - $E91 &lt;= MIN(INDEX(summary!$G$84:$K$91,MATCH($B91,summary!$B$84:$B$91,0),)) + $F$4,
"High",
IF(
1 - $E91 &gt;= MAX(INDEX(summary!$G$84:$K$91,MATCH($B91,summary!$B$84:$B$91,0),)) - $F$4,
"Low", "")
)
)</f>
        <v>Low</v>
      </c>
      <c r="M91" s="33" t="str">
        <f>VLOOKUP($B91,
summary!$B:$AL,
MATCH($M$11, summary!$B$11:$AL$11, 0),
FALSE
)</f>
        <v>profile</v>
      </c>
    </row>
    <row r="92" spans="2:13" x14ac:dyDescent="0.2"/>
    <row r="93" spans="2:13" x14ac:dyDescent="0.2"/>
    <row r="94" spans="2:13" x14ac:dyDescent="0.2">
      <c r="C94" s="31" t="s">
        <v>127</v>
      </c>
    </row>
    <row r="95" spans="2:13" x14ac:dyDescent="0.2">
      <c r="B95" s="6" t="s">
        <v>142</v>
      </c>
      <c r="C95" s="43" t="s">
        <v>143</v>
      </c>
      <c r="D95" t="s">
        <v>247</v>
      </c>
      <c r="E95" s="9">
        <v>0.83838000000000001</v>
      </c>
      <c r="F95" s="13">
        <v>0.61656</v>
      </c>
      <c r="H95" s="9">
        <v>0.22181999999999999</v>
      </c>
      <c r="I95" s="13">
        <v>1E-3</v>
      </c>
      <c r="K95" s="45" t="str">
        <f>IFERROR(
IF(
$E95 &gt;= MAX(INDEX(summary!$G$95:$K$102,MATCH($C95,summary!$C$95:$C$102,0),)) - $F$4,
"High",
IF(
$E95 &lt;= MIN(INDEX(summary!$G$95:$K$102,MATCH($C95,summary!$C$95:$C$102,0),)) + $F$4,
"Low","")
),
IF(
1 - $E95 &lt;= MIN(INDEX(summary!$G$95:$K$102,MATCH($B95,summary!$B$95:$B$102,0),)) + $F$4,
"High",
IF(
1 - $E95 &gt;= MAX(INDEX(summary!$G$95:$K$102,MATCH($B95,summary!$B$95:$B$102,0),)) - $F$4,
"Low", "")
)
)</f>
        <v>High</v>
      </c>
      <c r="M95" s="20" t="str">
        <f>VLOOKUP($B95,
summary!$B:$AL,
MATCH($M$11, summary!$B$11:$AL$11, 0),
FALSE
)</f>
        <v>profile</v>
      </c>
    </row>
    <row r="96" spans="2:13" x14ac:dyDescent="0.2">
      <c r="B96" s="7" t="s">
        <v>132</v>
      </c>
      <c r="C96" s="44" t="s">
        <v>133</v>
      </c>
      <c r="D96" t="s">
        <v>247</v>
      </c>
      <c r="E96" s="12">
        <v>0.85858999999999996</v>
      </c>
      <c r="F96" s="14">
        <v>0.72870999999999997</v>
      </c>
      <c r="H96" s="12">
        <v>0.12988</v>
      </c>
      <c r="I96" s="14">
        <v>1E-3</v>
      </c>
      <c r="K96" s="45" t="str">
        <f>IFERROR(
IF(
$E96 &gt;= MAX(INDEX(summary!$G$95:$K$102,MATCH($C96,summary!$C$95:$C$102,0),)) - $F$4,
"High",
IF(
$E96 &lt;= MIN(INDEX(summary!$G$95:$K$102,MATCH($C96,summary!$C$95:$C$102,0),)) + $F$4,
"Low","")
),
IF(
1 - $E96 &lt;= MIN(INDEX(summary!$G$95:$K$102,MATCH($B96,summary!$B$95:$B$102,0),)) + $F$4,
"High",
IF(
1 - $E96 &gt;= MAX(INDEX(summary!$G$95:$K$102,MATCH($B96,summary!$B$95:$B$102,0),)) - $F$4,
"Low", "")
)
)</f>
        <v>High</v>
      </c>
      <c r="M96" s="21" t="str">
        <f>VLOOKUP($B96,
summary!$B:$AL,
MATCH($M$11, summary!$B$11:$AL$11, 0),
FALSE
)</f>
        <v>profile</v>
      </c>
    </row>
    <row r="97" spans="2:13" x14ac:dyDescent="0.2">
      <c r="B97" s="7" t="s">
        <v>136</v>
      </c>
      <c r="C97" s="44" t="s">
        <v>137</v>
      </c>
      <c r="D97" t="s">
        <v>247</v>
      </c>
      <c r="E97" s="12">
        <v>0.72053999999999996</v>
      </c>
      <c r="F97" s="14">
        <v>0.6653</v>
      </c>
      <c r="H97" s="12">
        <v>5.5239999999999997E-2</v>
      </c>
      <c r="I97" s="14">
        <v>7.0860000000000006E-2</v>
      </c>
      <c r="K97" s="45" t="str">
        <f>IFERROR(
IF(
$E97 &gt;= MAX(INDEX(summary!$G$95:$K$102,MATCH($C97,summary!$C$95:$C$102,0),)) - $F$4,
"High",
IF(
$E97 &lt;= MIN(INDEX(summary!$G$95:$K$102,MATCH($C97,summary!$C$95:$C$102,0),)) + $F$4,
"Low","")
),
IF(
1 - $E97 &lt;= MIN(INDEX(summary!$G$95:$K$102,MATCH($B97,summary!$B$95:$B$102,0),)) + $F$4,
"High",
IF(
1 - $E97 &gt;= MAX(INDEX(summary!$G$95:$K$102,MATCH($B97,summary!$B$95:$B$102,0),)) - $F$4,
"Low", "")
)
)</f>
        <v/>
      </c>
      <c r="M97" s="21" t="str">
        <f>VLOOKUP($B97,
summary!$B:$AL,
MATCH($M$11, summary!$B$11:$AL$11, 0),
FALSE
)</f>
        <v>profile</v>
      </c>
    </row>
    <row r="98" spans="2:13" x14ac:dyDescent="0.2">
      <c r="B98" s="7" t="s">
        <v>140</v>
      </c>
      <c r="C98" s="44" t="s">
        <v>141</v>
      </c>
      <c r="D98" t="s">
        <v>247</v>
      </c>
      <c r="E98" s="12">
        <v>0.72391000000000005</v>
      </c>
      <c r="F98" s="14">
        <v>0.81855999999999995</v>
      </c>
      <c r="H98" s="12">
        <v>-9.4649999999999901E-2</v>
      </c>
      <c r="I98" s="14">
        <v>1E-3</v>
      </c>
      <c r="K98" s="45" t="str">
        <f>IFERROR(
IF(
$E98 &gt;= MAX(INDEX(summary!$G$95:$K$102,MATCH($C98,summary!$C$95:$C$102,0),)) - $F$4,
"High",
IF(
$E98 &lt;= MIN(INDEX(summary!$G$95:$K$102,MATCH($C98,summary!$C$95:$C$102,0),)) + $F$4,
"Low","")
),
IF(
1 - $E98 &lt;= MIN(INDEX(summary!$G$95:$K$102,MATCH($B98,summary!$B$95:$B$102,0),)) + $F$4,
"High",
IF(
1 - $E98 &gt;= MAX(INDEX(summary!$G$95:$K$102,MATCH($B98,summary!$B$95:$B$102,0),)) - $F$4,
"Low", "")
)
)</f>
        <v>Low</v>
      </c>
      <c r="M98" s="21" t="str">
        <f>VLOOKUP($B98,
summary!$B:$AL,
MATCH($M$11, summary!$B$11:$AL$11, 0),
FALSE
)</f>
        <v>profile</v>
      </c>
    </row>
    <row r="99" spans="2:13" x14ac:dyDescent="0.2">
      <c r="B99" s="7" t="s">
        <v>128</v>
      </c>
      <c r="C99" s="44" t="s">
        <v>129</v>
      </c>
      <c r="D99" t="s">
        <v>247</v>
      </c>
      <c r="E99" s="12">
        <v>0.56228999999999996</v>
      </c>
      <c r="F99" s="14">
        <v>0.74397999999999997</v>
      </c>
      <c r="H99" s="12">
        <v>-0.18168999999999999</v>
      </c>
      <c r="I99" s="14">
        <v>1E-3</v>
      </c>
      <c r="K99" s="45" t="str">
        <f>IFERROR(
IF(
$E99 &gt;= MAX(INDEX(summary!$G$95:$K$102,MATCH($C99,summary!$C$95:$C$102,0),)) - $F$4,
"High",
IF(
$E99 &lt;= MIN(INDEX(summary!$G$95:$K$102,MATCH($C99,summary!$C$95:$C$102,0),)) + $F$4,
"Low","")
),
IF(
1 - $E99 &lt;= MIN(INDEX(summary!$G$95:$K$102,MATCH($B99,summary!$B$95:$B$102,0),)) + $F$4,
"High",
IF(
1 - $E99 &gt;= MAX(INDEX(summary!$G$95:$K$102,MATCH($B99,summary!$B$95:$B$102,0),)) - $F$4,
"Low", "")
)
)</f>
        <v>Low</v>
      </c>
      <c r="M99" s="21" t="str">
        <f>VLOOKUP($B99,
summary!$B:$AL,
MATCH($M$11, summary!$B$11:$AL$11, 0),
FALSE
)</f>
        <v>profile</v>
      </c>
    </row>
    <row r="100" spans="2:13" x14ac:dyDescent="0.2">
      <c r="B100" s="7" t="s">
        <v>134</v>
      </c>
      <c r="C100" s="44" t="s">
        <v>135</v>
      </c>
      <c r="D100" t="s">
        <v>247</v>
      </c>
      <c r="E100" s="12">
        <v>0.55556000000000005</v>
      </c>
      <c r="F100" s="14">
        <v>0.76571</v>
      </c>
      <c r="H100" s="12">
        <v>-0.21015</v>
      </c>
      <c r="I100" s="14">
        <v>1E-3</v>
      </c>
      <c r="K100" s="45" t="str">
        <f>IFERROR(
IF(
$E100 &gt;= MAX(INDEX(summary!$G$95:$K$102,MATCH($C100,summary!$C$95:$C$102,0),)) - $F$4,
"High",
IF(
$E100 &lt;= MIN(INDEX(summary!$G$95:$K$102,MATCH($C100,summary!$C$95:$C$102,0),)) + $F$4,
"Low","")
),
IF(
1 - $E100 &lt;= MIN(INDEX(summary!$G$95:$K$102,MATCH($B100,summary!$B$95:$B$102,0),)) + $F$4,
"High",
IF(
1 - $E100 &gt;= MAX(INDEX(summary!$G$95:$K$102,MATCH($B100,summary!$B$95:$B$102,0),)) - $F$4,
"Low", "")
)
)</f>
        <v>Low</v>
      </c>
      <c r="M100" s="21" t="str">
        <f>VLOOKUP($B100,
summary!$B:$AL,
MATCH($M$11, summary!$B$11:$AL$11, 0),
FALSE
)</f>
        <v>profile</v>
      </c>
    </row>
    <row r="101" spans="2:13" x14ac:dyDescent="0.2">
      <c r="B101" s="7" t="s">
        <v>130</v>
      </c>
      <c r="C101" s="44" t="s">
        <v>131</v>
      </c>
      <c r="D101" t="s">
        <v>247</v>
      </c>
      <c r="E101" s="12">
        <v>0.45118000000000003</v>
      </c>
      <c r="F101" s="14">
        <v>0.66295000000000004</v>
      </c>
      <c r="H101" s="12">
        <v>-0.21177000000000001</v>
      </c>
      <c r="I101" s="14">
        <v>1E-3</v>
      </c>
      <c r="K101" s="45" t="str">
        <f>IFERROR(
IF(
$E101 &gt;= MAX(INDEX(summary!$G$95:$K$102,MATCH($C101,summary!$C$95:$C$102,0),)) - $F$4,
"High",
IF(
$E101 &lt;= MIN(INDEX(summary!$G$95:$K$102,MATCH($C101,summary!$C$95:$C$102,0),)) + $F$4,
"Low","")
),
IF(
1 - $E101 &lt;= MIN(INDEX(summary!$G$95:$K$102,MATCH($B101,summary!$B$95:$B$102,0),)) + $F$4,
"High",
IF(
1 - $E101 &gt;= MAX(INDEX(summary!$G$95:$K$102,MATCH($B101,summary!$B$95:$B$102,0),)) - $F$4,
"Low", "")
)
)</f>
        <v>Low</v>
      </c>
      <c r="M101" s="21" t="str">
        <f>VLOOKUP($B101,
summary!$B:$AL,
MATCH($M$11, summary!$B$11:$AL$11, 0),
FALSE
)</f>
        <v>profile</v>
      </c>
    </row>
    <row r="102" spans="2:13" x14ac:dyDescent="0.2">
      <c r="B102" s="22" t="s">
        <v>138</v>
      </c>
      <c r="C102" s="42" t="s">
        <v>139</v>
      </c>
      <c r="D102" t="s">
        <v>247</v>
      </c>
      <c r="E102" s="38">
        <v>0.44780999999999999</v>
      </c>
      <c r="F102" s="39">
        <v>0.69701000000000002</v>
      </c>
      <c r="H102" s="38">
        <v>-0.2492</v>
      </c>
      <c r="I102" s="39">
        <v>1E-3</v>
      </c>
      <c r="K102" s="45" t="str">
        <f>IFERROR(
IF(
$E102 &gt;= MAX(INDEX(summary!$G$95:$K$102,MATCH($C102,summary!$C$95:$C$102,0),)) - $F$4,
"High",
IF(
$E102 &lt;= MIN(INDEX(summary!$G$95:$K$102,MATCH($C102,summary!$C$95:$C$102,0),)) + $F$4,
"Low","")
),
IF(
1 - $E102 &lt;= MIN(INDEX(summary!$G$95:$K$102,MATCH($B102,summary!$B$95:$B$102,0),)) + $F$4,
"High",
IF(
1 - $E102 &gt;= MAX(INDEX(summary!$G$95:$K$102,MATCH($B102,summary!$B$95:$B$102,0),)) - $F$4,
"Low", "")
)
)</f>
        <v>Low</v>
      </c>
      <c r="M102" s="33" t="str">
        <f>VLOOKUP($B102,
summary!$B:$AL,
MATCH($M$11, summary!$B$11:$AL$11, 0),
FALSE
)</f>
        <v>profile</v>
      </c>
    </row>
    <row r="103" spans="2:13" x14ac:dyDescent="0.2"/>
    <row r="104" spans="2:13" x14ac:dyDescent="0.2"/>
    <row r="105" spans="2:13" x14ac:dyDescent="0.2">
      <c r="C105" s="31" t="s">
        <v>144</v>
      </c>
    </row>
    <row r="106" spans="2:13" x14ac:dyDescent="0.2">
      <c r="B106" s="6" t="s">
        <v>147</v>
      </c>
      <c r="C106" s="43" t="s">
        <v>148</v>
      </c>
      <c r="D106" t="s">
        <v>247</v>
      </c>
      <c r="E106" s="9">
        <v>0.82491999999999999</v>
      </c>
      <c r="F106" s="13">
        <v>0.52378000000000002</v>
      </c>
      <c r="H106" s="9">
        <v>0.30114000000000002</v>
      </c>
      <c r="I106" s="13">
        <v>1E-3</v>
      </c>
      <c r="K106" s="45" t="str">
        <f>IFERROR(
IF(
$E106 &gt;= MAX(INDEX(summary!$G$106:$K$112,MATCH($C106,summary!$C$106:$C$112,0),)) - $F$4,
"High",
IF(
$E106 &lt;= MIN(INDEX(summary!$G$106:$K$112,MATCH($C106,summary!$C$106:$C$112,0),)) + $F$4,
"Low","")
),
IF(
1 - $E106 &lt;= MIN(INDEX(summary!$G$106:$K$112,MATCH($B106,summary!$B$106:$B$112,0),)) + $F$4,
"High",
IF(
1 - $E106 &gt;= MAX(INDEX(summary!$G$106:$K$112,MATCH($B106,summary!$B$106:$B$112,0),)) - $F$4,
"Low", "")
)
)</f>
        <v>High</v>
      </c>
      <c r="M106" s="20" t="str">
        <f>VLOOKUP($B106,
summary!$B:$AL,
MATCH($M$11, summary!$B$11:$AL$11, 0),
FALSE
)</f>
        <v>profile</v>
      </c>
    </row>
    <row r="107" spans="2:13" x14ac:dyDescent="0.2">
      <c r="B107" s="7" t="s">
        <v>157</v>
      </c>
      <c r="C107" s="44" t="s">
        <v>158</v>
      </c>
      <c r="D107" t="s">
        <v>247</v>
      </c>
      <c r="E107" s="12">
        <v>0.26935999999999999</v>
      </c>
      <c r="F107" s="14">
        <v>0.41338999999999998</v>
      </c>
      <c r="H107" s="12">
        <v>-0.14402999999999999</v>
      </c>
      <c r="I107" s="14">
        <v>1E-3</v>
      </c>
      <c r="K107" s="45" t="str">
        <f>IFERROR(
IF(
$E107 &gt;= MAX(INDEX(summary!$G$106:$K$112,MATCH($C107,summary!$C$106:$C$112,0),)) - $F$4,
"High",
IF(
$E107 &lt;= MIN(INDEX(summary!$G$106:$K$112,MATCH($C107,summary!$C$106:$C$112,0),)) + $F$4,
"Low","")
),
IF(
1 - $E107 &lt;= MIN(INDEX(summary!$G$106:$K$112,MATCH($B107,summary!$B$106:$B$112,0),)) + $F$4,
"High",
IF(
1 - $E107 &gt;= MAX(INDEX(summary!$G$106:$K$112,MATCH($B107,summary!$B$106:$B$112,0),)) - $F$4,
"Low", "")
)
)</f>
        <v/>
      </c>
      <c r="M107" s="21" t="str">
        <f>VLOOKUP($B107,
summary!$B:$AL,
MATCH($M$11, summary!$B$11:$AL$11, 0),
FALSE
)</f>
        <v>profile</v>
      </c>
    </row>
    <row r="108" spans="2:13" x14ac:dyDescent="0.2">
      <c r="B108" s="7" t="s">
        <v>151</v>
      </c>
      <c r="C108" s="44" t="s">
        <v>152</v>
      </c>
      <c r="D108" t="s">
        <v>247</v>
      </c>
      <c r="E108" s="12">
        <v>0.10774</v>
      </c>
      <c r="F108" s="14">
        <v>0.25602000000000003</v>
      </c>
      <c r="H108" s="12">
        <v>-0.14828</v>
      </c>
      <c r="I108" s="14">
        <v>1E-3</v>
      </c>
      <c r="K108" s="45" t="str">
        <f>IFERROR(
IF(
$E108 &gt;= MAX(INDEX(summary!$G$106:$K$112,MATCH($C108,summary!$C$106:$C$112,0),)) - $F$4,
"High",
IF(
$E108 &lt;= MIN(INDEX(summary!$G$106:$K$112,MATCH($C108,summary!$C$106:$C$112,0),)) + $F$4,
"Low","")
),
IF(
1 - $E108 &lt;= MIN(INDEX(summary!$G$106:$K$112,MATCH($B108,summary!$B$106:$B$112,0),)) + $F$4,
"High",
IF(
1 - $E108 &gt;= MAX(INDEX(summary!$G$106:$K$112,MATCH($B108,summary!$B$106:$B$112,0),)) - $F$4,
"Low", "")
)
)</f>
        <v/>
      </c>
      <c r="M108" s="21" t="str">
        <f>VLOOKUP($B108,
summary!$B:$AL,
MATCH($M$11, summary!$B$11:$AL$11, 0),
FALSE
)</f>
        <v>profile</v>
      </c>
    </row>
    <row r="109" spans="2:13" x14ac:dyDescent="0.2">
      <c r="B109" s="7" t="s">
        <v>153</v>
      </c>
      <c r="C109" s="44" t="s">
        <v>154</v>
      </c>
      <c r="D109" t="s">
        <v>247</v>
      </c>
      <c r="E109" s="12">
        <v>0.10774</v>
      </c>
      <c r="F109" s="14">
        <v>0.29712</v>
      </c>
      <c r="H109" s="12">
        <v>-0.18937999999999999</v>
      </c>
      <c r="I109" s="14">
        <v>1E-3</v>
      </c>
      <c r="K109" s="45" t="str">
        <f>IFERROR(
IF(
$E109 &gt;= MAX(INDEX(summary!$G$106:$K$112,MATCH($C109,summary!$C$106:$C$112,0),)) - $F$4,
"High",
IF(
$E109 &lt;= MIN(INDEX(summary!$G$106:$K$112,MATCH($C109,summary!$C$106:$C$112,0),)) + $F$4,
"Low","")
),
IF(
1 - $E109 &lt;= MIN(INDEX(summary!$G$106:$K$112,MATCH($B109,summary!$B$106:$B$112,0),)) + $F$4,
"High",
IF(
1 - $E109 &gt;= MAX(INDEX(summary!$G$106:$K$112,MATCH($B109,summary!$B$106:$B$112,0),)) - $F$4,
"Low", "")
)
)</f>
        <v/>
      </c>
      <c r="M109" s="21" t="str">
        <f>VLOOKUP($B109,
summary!$B:$AL,
MATCH($M$11, summary!$B$11:$AL$11, 0),
FALSE
)</f>
        <v>profile</v>
      </c>
    </row>
    <row r="110" spans="2:13" x14ac:dyDescent="0.2">
      <c r="B110" s="7" t="s">
        <v>155</v>
      </c>
      <c r="C110" s="44" t="s">
        <v>156</v>
      </c>
      <c r="D110" t="s">
        <v>247</v>
      </c>
      <c r="E110" s="12">
        <v>0.44444</v>
      </c>
      <c r="F110" s="14">
        <v>0.64356999999999998</v>
      </c>
      <c r="H110" s="12">
        <v>-0.19913</v>
      </c>
      <c r="I110" s="14">
        <v>1E-3</v>
      </c>
      <c r="K110" s="45" t="str">
        <f>IFERROR(
IF(
$E110 &gt;= MAX(INDEX(summary!$G$106:$K$112,MATCH($C110,summary!$C$106:$C$112,0),)) - $F$4,
"High",
IF(
$E110 &lt;= MIN(INDEX(summary!$G$106:$K$112,MATCH($C110,summary!$C$106:$C$112,0),)) + $F$4,
"Low","")
),
IF(
1 - $E110 &lt;= MIN(INDEX(summary!$G$106:$K$112,MATCH($B110,summary!$B$106:$B$112,0),)) + $F$4,
"High",
IF(
1 - $E110 &gt;= MAX(INDEX(summary!$G$106:$K$112,MATCH($B110,summary!$B$106:$B$112,0),)) - $F$4,
"Low", "")
)
)</f>
        <v/>
      </c>
      <c r="M110" s="21" t="str">
        <f>VLOOKUP($B110,
summary!$B:$AL,
MATCH($M$11, summary!$B$11:$AL$11, 0),
FALSE
)</f>
        <v>profile</v>
      </c>
    </row>
    <row r="111" spans="2:13" x14ac:dyDescent="0.2">
      <c r="B111" s="7" t="s">
        <v>149</v>
      </c>
      <c r="C111" s="44" t="s">
        <v>150</v>
      </c>
      <c r="D111" t="s">
        <v>247</v>
      </c>
      <c r="E111" s="12">
        <v>0.10101</v>
      </c>
      <c r="F111" s="14">
        <v>0.37228</v>
      </c>
      <c r="H111" s="12">
        <v>-0.27127000000000001</v>
      </c>
      <c r="I111" s="14">
        <v>1E-3</v>
      </c>
      <c r="K111" s="45" t="str">
        <f>IFERROR(
IF(
$E111 &gt;= MAX(INDEX(summary!$G$106:$K$112,MATCH($C111,summary!$C$106:$C$112,0),)) - $F$4,
"High",
IF(
$E111 &lt;= MIN(INDEX(summary!$G$106:$K$112,MATCH($C111,summary!$C$106:$C$112,0),)) + $F$4,
"Low","")
),
IF(
1 - $E111 &lt;= MIN(INDEX(summary!$G$106:$K$112,MATCH($B111,summary!$B$106:$B$112,0),)) + $F$4,
"High",
IF(
1 - $E111 &gt;= MAX(INDEX(summary!$G$106:$K$112,MATCH($B111,summary!$B$106:$B$112,0),)) - $F$4,
"Low", "")
)
)</f>
        <v/>
      </c>
      <c r="M111" s="21" t="str">
        <f>VLOOKUP($B111,
summary!$B:$AL,
MATCH($M$11, summary!$B$11:$AL$11, 0),
FALSE
)</f>
        <v>profile</v>
      </c>
    </row>
    <row r="112" spans="2:13" x14ac:dyDescent="0.2">
      <c r="B112" s="22" t="s">
        <v>145</v>
      </c>
      <c r="C112" s="42" t="s">
        <v>146</v>
      </c>
      <c r="D112" t="s">
        <v>247</v>
      </c>
      <c r="E112" s="38">
        <v>0.37374000000000002</v>
      </c>
      <c r="F112" s="39">
        <v>0.71286000000000005</v>
      </c>
      <c r="H112" s="38">
        <v>-0.33911999999999998</v>
      </c>
      <c r="I112" s="39">
        <v>1E-3</v>
      </c>
      <c r="K112" s="45" t="str">
        <f>IFERROR(
IF(
$E112 &gt;= MAX(INDEX(summary!$G$106:$K$112,MATCH($C112,summary!$C$106:$C$112,0),)) - $F$4,
"High",
IF(
$E112 &lt;= MIN(INDEX(summary!$G$106:$K$112,MATCH($C112,summary!$C$106:$C$112,0),)) + $F$4,
"Low","")
),
IF(
1 - $E112 &lt;= MIN(INDEX(summary!$G$106:$K$112,MATCH($B112,summary!$B$106:$B$112,0),)) + $F$4,
"High",
IF(
1 - $E112 &gt;= MAX(INDEX(summary!$G$106:$K$112,MATCH($B112,summary!$B$106:$B$112,0),)) - $F$4,
"Low", "")
)
)</f>
        <v>Low</v>
      </c>
      <c r="M112" s="33" t="str">
        <f>VLOOKUP($B112,
summary!$B:$AL,
MATCH($M$11, summary!$B$11:$AL$11, 0),
FALSE
)</f>
        <v>profile</v>
      </c>
    </row>
    <row r="113" spans="2:13" x14ac:dyDescent="0.2"/>
    <row r="114" spans="2:13" x14ac:dyDescent="0.2"/>
    <row r="115" spans="2:13" x14ac:dyDescent="0.2">
      <c r="C115" s="31" t="s">
        <v>159</v>
      </c>
    </row>
    <row r="116" spans="2:13" x14ac:dyDescent="0.2">
      <c r="B116" s="6" t="s">
        <v>168</v>
      </c>
      <c r="C116" s="43" t="s">
        <v>169</v>
      </c>
      <c r="D116" t="s">
        <v>247</v>
      </c>
      <c r="E116" s="9">
        <v>0.70706999999999998</v>
      </c>
      <c r="F116" s="13">
        <v>0.20435</v>
      </c>
      <c r="H116" s="9">
        <v>0.50271999999999994</v>
      </c>
      <c r="I116" s="13">
        <v>1E-3</v>
      </c>
      <c r="K116" s="45" t="str">
        <f>IFERROR(
IF(
$E116 &gt;= MAX(INDEX(summary!$G$116:$K$122,MATCH($C116,summary!$C$116:$C$122,0),)) - $F$4,
"High",
IF(
$E116 &lt;= MIN(INDEX(summary!$G$116:$K$122,MATCH($C116,summary!$C$116:$C$122,0),)) + $F$4,
"Low","")
),
IF(
1 - $E116 &lt;= MIN(INDEX(summary!$G$116:$K$122,MATCH($B116,summary!$B$116:$B$122,0),)) + $F$4,
"High",
IF(
1 - $E116 &gt;= MAX(INDEX(summary!$G$116:$K$122,MATCH($B116,summary!$B$116:$B$122,0),)) - $F$4,
"Low", "")
)
)</f>
        <v>High</v>
      </c>
      <c r="M116" s="20" t="str">
        <f>VLOOKUP($B116,
summary!$B:$AL,
MATCH($M$11, summary!$B$11:$AL$11, 0),
FALSE
)</f>
        <v>profile</v>
      </c>
    </row>
    <row r="117" spans="2:13" x14ac:dyDescent="0.2">
      <c r="B117" s="7" t="s">
        <v>166</v>
      </c>
      <c r="C117" s="44" t="s">
        <v>167</v>
      </c>
      <c r="D117" t="s">
        <v>247</v>
      </c>
      <c r="E117" s="12">
        <v>0.53871999999999998</v>
      </c>
      <c r="F117" s="14">
        <v>0.21432999999999999</v>
      </c>
      <c r="H117" s="12">
        <v>0.32439000000000001</v>
      </c>
      <c r="I117" s="14">
        <v>1E-3</v>
      </c>
      <c r="K117" s="45" t="str">
        <f>IFERROR(
IF(
$E117 &gt;= MAX(INDEX(summary!$G$116:$K$122,MATCH($C117,summary!$C$116:$C$122,0),)) - $F$4,
"High",
IF(
$E117 &lt;= MIN(INDEX(summary!$G$116:$K$122,MATCH($C117,summary!$C$116:$C$122,0),)) + $F$4,
"Low","")
),
IF(
1 - $E117 &lt;= MIN(INDEX(summary!$G$116:$K$122,MATCH($B117,summary!$B$116:$B$122,0),)) + $F$4,
"High",
IF(
1 - $E117 &gt;= MAX(INDEX(summary!$G$116:$K$122,MATCH($B117,summary!$B$116:$B$122,0),)) - $F$4,
"Low", "")
)
)</f>
        <v>High</v>
      </c>
      <c r="M117" s="21" t="str">
        <f>VLOOKUP($B117,
summary!$B:$AL,
MATCH($M$11, summary!$B$11:$AL$11, 0),
FALSE
)</f>
        <v>profile</v>
      </c>
    </row>
    <row r="118" spans="2:13" x14ac:dyDescent="0.2">
      <c r="B118" s="7" t="s">
        <v>164</v>
      </c>
      <c r="C118" s="44" t="s">
        <v>165</v>
      </c>
      <c r="D118" t="s">
        <v>247</v>
      </c>
      <c r="E118" s="12">
        <v>0.46128000000000002</v>
      </c>
      <c r="F118" s="14">
        <v>0.42220000000000002</v>
      </c>
      <c r="H118" s="12">
        <v>3.9079999999999997E-2</v>
      </c>
      <c r="I118" s="14">
        <v>0.23302</v>
      </c>
      <c r="K118" s="45" t="str">
        <f>IFERROR(
IF(
$E118 &gt;= MAX(INDEX(summary!$G$116:$K$122,MATCH($C118,summary!$C$116:$C$122,0),)) - $F$4,
"High",
IF(
$E118 &lt;= MIN(INDEX(summary!$G$116:$K$122,MATCH($C118,summary!$C$116:$C$122,0),)) + $F$4,
"Low","")
),
IF(
1 - $E118 &lt;= MIN(INDEX(summary!$G$116:$K$122,MATCH($B118,summary!$B$116:$B$122,0),)) + $F$4,
"High",
IF(
1 - $E118 &gt;= MAX(INDEX(summary!$G$116:$K$122,MATCH($B118,summary!$B$116:$B$122,0),)) - $F$4,
"Low", "")
)
)</f>
        <v/>
      </c>
      <c r="M118" s="21" t="str">
        <f>VLOOKUP($B118,
summary!$B:$AL,
MATCH($M$11, summary!$B$11:$AL$11, 0),
FALSE
)</f>
        <v>profile</v>
      </c>
    </row>
    <row r="119" spans="2:13" x14ac:dyDescent="0.2">
      <c r="B119" s="7" t="s">
        <v>170</v>
      </c>
      <c r="C119" s="44" t="s">
        <v>171</v>
      </c>
      <c r="D119" t="s">
        <v>247</v>
      </c>
      <c r="E119" s="12">
        <v>0.37036999999999998</v>
      </c>
      <c r="F119" s="14">
        <v>0.42102000000000001</v>
      </c>
      <c r="H119" s="12">
        <v>-5.0650000000000001E-2</v>
      </c>
      <c r="I119" s="14">
        <v>0.11600000000000001</v>
      </c>
      <c r="K119" s="45" t="str">
        <f>IFERROR(
IF(
$E119 &gt;= MAX(INDEX(summary!$G$116:$K$122,MATCH($C119,summary!$C$116:$C$122,0),)) - $F$4,
"High",
IF(
$E119 &lt;= MIN(INDEX(summary!$G$116:$K$122,MATCH($C119,summary!$C$116:$C$122,0),)) + $F$4,
"Low","")
),
IF(
1 - $E119 &lt;= MIN(INDEX(summary!$G$116:$K$122,MATCH($B119,summary!$B$116:$B$122,0),)) + $F$4,
"High",
IF(
1 - $E119 &gt;= MAX(INDEX(summary!$G$116:$K$122,MATCH($B119,summary!$B$116:$B$122,0),)) - $F$4,
"Low", "")
)
)</f>
        <v/>
      </c>
      <c r="M119" s="21" t="str">
        <f>VLOOKUP($B119,
summary!$B:$AL,
MATCH($M$11, summary!$B$11:$AL$11, 0),
FALSE
)</f>
        <v>profile</v>
      </c>
    </row>
    <row r="120" spans="2:13" x14ac:dyDescent="0.2">
      <c r="B120" s="7" t="s">
        <v>162</v>
      </c>
      <c r="C120" s="44" t="s">
        <v>163</v>
      </c>
      <c r="D120" t="s">
        <v>247</v>
      </c>
      <c r="E120" s="12">
        <v>0.52188999999999997</v>
      </c>
      <c r="F120" s="14">
        <v>0.61245000000000005</v>
      </c>
      <c r="H120" s="12">
        <v>-9.0560000000000099E-2</v>
      </c>
      <c r="I120" s="14">
        <v>4.0499999999999998E-3</v>
      </c>
      <c r="K120" s="45" t="str">
        <f>IFERROR(
IF(
$E120 &gt;= MAX(INDEX(summary!$G$116:$K$122,MATCH($C120,summary!$C$116:$C$122,0),)) - $F$4,
"High",
IF(
$E120 &lt;= MIN(INDEX(summary!$G$116:$K$122,MATCH($C120,summary!$C$116:$C$122,0),)) + $F$4,
"Low","")
),
IF(
1 - $E120 &lt;= MIN(INDEX(summary!$G$116:$K$122,MATCH($B120,summary!$B$116:$B$122,0),)) + $F$4,
"High",
IF(
1 - $E120 &gt;= MAX(INDEX(summary!$G$116:$K$122,MATCH($B120,summary!$B$116:$B$122,0),)) - $F$4,
"Low", "")
)
)</f>
        <v/>
      </c>
      <c r="M120" s="21" t="str">
        <f>VLOOKUP($B120,
summary!$B:$AL,
MATCH($M$11, summary!$B$11:$AL$11, 0),
FALSE
)</f>
        <v>profile</v>
      </c>
    </row>
    <row r="121" spans="2:13" x14ac:dyDescent="0.2">
      <c r="B121" s="7" t="s">
        <v>172</v>
      </c>
      <c r="C121" s="44" t="s">
        <v>173</v>
      </c>
      <c r="D121" t="s">
        <v>247</v>
      </c>
      <c r="E121" s="12">
        <v>0.3165</v>
      </c>
      <c r="F121" s="14">
        <v>0.53729000000000005</v>
      </c>
      <c r="H121" s="12">
        <v>-0.22078999999999999</v>
      </c>
      <c r="I121" s="14">
        <v>1E-3</v>
      </c>
      <c r="K121" s="45" t="str">
        <f>IFERROR(
IF(
$E121 &gt;= MAX(INDEX(summary!$G$116:$K$122,MATCH($C121,summary!$C$116:$C$122,0),)) - $F$4,
"High",
IF(
$E121 &lt;= MIN(INDEX(summary!$G$116:$K$122,MATCH($C121,summary!$C$116:$C$122,0),)) + $F$4,
"Low","")
),
IF(
1 - $E121 &lt;= MIN(INDEX(summary!$G$116:$K$122,MATCH($B121,summary!$B$116:$B$122,0),)) + $F$4,
"High",
IF(
1 - $E121 &gt;= MAX(INDEX(summary!$G$116:$K$122,MATCH($B121,summary!$B$116:$B$122,0),)) - $F$4,
"Low", "")
)
)</f>
        <v/>
      </c>
      <c r="M121" s="21" t="str">
        <f>VLOOKUP($B121,
summary!$B:$AL,
MATCH($M$11, summary!$B$11:$AL$11, 0),
FALSE
)</f>
        <v>profile</v>
      </c>
    </row>
    <row r="122" spans="2:13" x14ac:dyDescent="0.2">
      <c r="B122" s="22" t="s">
        <v>160</v>
      </c>
      <c r="C122" s="42" t="s">
        <v>161</v>
      </c>
      <c r="D122" t="s">
        <v>247</v>
      </c>
      <c r="E122" s="38">
        <v>0.3266</v>
      </c>
      <c r="F122" s="39">
        <v>0.55666000000000004</v>
      </c>
      <c r="H122" s="38">
        <v>-0.23005999999999999</v>
      </c>
      <c r="I122" s="39">
        <v>1E-3</v>
      </c>
      <c r="K122" s="45" t="str">
        <f>IFERROR(
IF(
$E122 &gt;= MAX(INDEX(summary!$G$116:$K$122,MATCH($C122,summary!$C$116:$C$122,0),)) - $F$4,
"High",
IF(
$E122 &lt;= MIN(INDEX(summary!$G$116:$K$122,MATCH($C122,summary!$C$116:$C$122,0),)) + $F$4,
"Low","")
),
IF(
1 - $E122 &lt;= MIN(INDEX(summary!$G$116:$K$122,MATCH($B122,summary!$B$116:$B$122,0),)) + $F$4,
"High",
IF(
1 - $E122 &gt;= MAX(INDEX(summary!$G$116:$K$122,MATCH($B122,summary!$B$116:$B$122,0),)) - $F$4,
"Low", "")
)
)</f>
        <v/>
      </c>
      <c r="M122" s="33" t="str">
        <f>VLOOKUP($B122,
summary!$B:$AL,
MATCH($M$11, summary!$B$11:$AL$11, 0),
FALSE
)</f>
        <v>profile</v>
      </c>
    </row>
    <row r="123" spans="2:13" x14ac:dyDescent="0.2"/>
    <row r="124" spans="2:13" x14ac:dyDescent="0.2"/>
    <row r="125" spans="2:13" x14ac:dyDescent="0.2">
      <c r="C125" s="31" t="s">
        <v>174</v>
      </c>
    </row>
    <row r="126" spans="2:13" x14ac:dyDescent="0.2">
      <c r="B126" s="6" t="s">
        <v>185</v>
      </c>
      <c r="C126" s="43" t="s">
        <v>186</v>
      </c>
      <c r="D126" t="s">
        <v>247</v>
      </c>
      <c r="E126" s="9">
        <v>0.64983000000000002</v>
      </c>
      <c r="F126" s="13">
        <v>0.42337000000000002</v>
      </c>
      <c r="H126" s="9">
        <v>0.22645999999999999</v>
      </c>
      <c r="I126" s="13">
        <v>1E-3</v>
      </c>
      <c r="K126" s="45" t="str">
        <f>IFERROR(
IF(
$E126 &gt;= MAX(INDEX(summary!$G$126:$K$131,MATCH($C126,summary!$C$126:$C$131,0),)) - $F$4,
"High",
IF(
$E126 &lt;= MIN(INDEX(summary!$G$126:$K$131,MATCH($C126,summary!$C$126:$C$131,0),)) + $F$4,
"Low","")
),
IF(
1 - $E126 &lt;= MIN(INDEX(summary!$G$126:$K$131,MATCH($B126,summary!$B$126:$B$131,0),)) + $F$4,
"High",
IF(
1 - $E126 &gt;= MAX(INDEX(summary!$G$126:$K$131,MATCH($B126,summary!$B$126:$B$131,0),)) - $F$4,
"Low", "")
)
)</f>
        <v>High</v>
      </c>
      <c r="M126" s="20" t="str">
        <f>VLOOKUP($B126,
summary!$B:$AL,
MATCH($M$11, summary!$B$11:$AL$11, 0),
FALSE
)</f>
        <v>profile</v>
      </c>
    </row>
    <row r="127" spans="2:13" x14ac:dyDescent="0.2">
      <c r="B127" s="7" t="s">
        <v>179</v>
      </c>
      <c r="C127" s="44" t="s">
        <v>180</v>
      </c>
      <c r="D127" t="s">
        <v>247</v>
      </c>
      <c r="E127" s="12">
        <v>0.64646000000000003</v>
      </c>
      <c r="F127" s="14">
        <v>0.44274999999999998</v>
      </c>
      <c r="H127" s="12">
        <v>0.20371</v>
      </c>
      <c r="I127" s="14">
        <v>1E-3</v>
      </c>
      <c r="K127" s="45" t="str">
        <f>IFERROR(
IF(
$E127 &gt;= MAX(INDEX(summary!$G$126:$K$131,MATCH($C127,summary!$C$126:$C$131,0),)) - $F$4,
"High",
IF(
$E127 &lt;= MIN(INDEX(summary!$G$126:$K$131,MATCH($C127,summary!$C$126:$C$131,0),)) + $F$4,
"Low","")
),
IF(
1 - $E127 &lt;= MIN(INDEX(summary!$G$126:$K$131,MATCH($B127,summary!$B$126:$B$131,0),)) + $F$4,
"High",
IF(
1 - $E127 &gt;= MAX(INDEX(summary!$G$126:$K$131,MATCH($B127,summary!$B$126:$B$131,0),)) - $F$4,
"Low", "")
)
)</f>
        <v/>
      </c>
      <c r="M127" s="21" t="str">
        <f>VLOOKUP($B127,
summary!$B:$AL,
MATCH($M$11, summary!$B$11:$AL$11, 0),
FALSE
)</f>
        <v>profile</v>
      </c>
    </row>
    <row r="128" spans="2:13" x14ac:dyDescent="0.2">
      <c r="B128" s="7" t="s">
        <v>177</v>
      </c>
      <c r="C128" s="44" t="s">
        <v>178</v>
      </c>
      <c r="D128" t="s">
        <v>247</v>
      </c>
      <c r="E128" s="12">
        <v>0.59933000000000003</v>
      </c>
      <c r="F128" s="14">
        <v>0.44627</v>
      </c>
      <c r="H128" s="12">
        <v>0.15306</v>
      </c>
      <c r="I128" s="14">
        <v>1E-3</v>
      </c>
      <c r="K128" s="45" t="str">
        <f>IFERROR(
IF(
$E128 &gt;= MAX(INDEX(summary!$G$126:$K$131,MATCH($C128,summary!$C$126:$C$131,0),)) - $F$4,
"High",
IF(
$E128 &lt;= MIN(INDEX(summary!$G$126:$K$131,MATCH($C128,summary!$C$126:$C$131,0),)) + $F$4,
"Low","")
),
IF(
1 - $E128 &lt;= MIN(INDEX(summary!$G$126:$K$131,MATCH($B128,summary!$B$126:$B$131,0),)) + $F$4,
"High",
IF(
1 - $E128 &gt;= MAX(INDEX(summary!$G$126:$K$131,MATCH($B128,summary!$B$126:$B$131,0),)) - $F$4,
"Low", "")
)
)</f>
        <v/>
      </c>
      <c r="M128" s="21" t="str">
        <f>VLOOKUP($B128,
summary!$B:$AL,
MATCH($M$11, summary!$B$11:$AL$11, 0),
FALSE
)</f>
        <v>profile</v>
      </c>
    </row>
    <row r="129" spans="2:13" x14ac:dyDescent="0.2">
      <c r="B129" s="7" t="s">
        <v>175</v>
      </c>
      <c r="C129" s="44" t="s">
        <v>176</v>
      </c>
      <c r="D129" t="s">
        <v>247</v>
      </c>
      <c r="E129" s="12">
        <v>0.75758000000000003</v>
      </c>
      <c r="F129" s="14">
        <v>0.61714999999999998</v>
      </c>
      <c r="H129" s="12">
        <v>0.14043</v>
      </c>
      <c r="I129" s="14">
        <v>1E-3</v>
      </c>
      <c r="K129" s="45" t="str">
        <f>IFERROR(
IF(
$E129 &gt;= MAX(INDEX(summary!$G$126:$K$131,MATCH($C129,summary!$C$126:$C$131,0),)) - $F$4,
"High",
IF(
$E129 &lt;= MIN(INDEX(summary!$G$126:$K$131,MATCH($C129,summary!$C$126:$C$131,0),)) + $F$4,
"Low","")
),
IF(
1 - $E129 &lt;= MIN(INDEX(summary!$G$126:$K$131,MATCH($B129,summary!$B$126:$B$131,0),)) + $F$4,
"High",
IF(
1 - $E129 &gt;= MAX(INDEX(summary!$G$126:$K$131,MATCH($B129,summary!$B$126:$B$131,0),)) - $F$4,
"Low", "")
)
)</f>
        <v/>
      </c>
      <c r="M129" s="21" t="str">
        <f>VLOOKUP($B129,
summary!$B:$AL,
MATCH($M$11, summary!$B$11:$AL$11, 0),
FALSE
)</f>
        <v>profile</v>
      </c>
    </row>
    <row r="130" spans="2:13" x14ac:dyDescent="0.2">
      <c r="B130" s="7" t="s">
        <v>181</v>
      </c>
      <c r="C130" s="44" t="s">
        <v>182</v>
      </c>
      <c r="D130" t="s">
        <v>247</v>
      </c>
      <c r="E130" s="12">
        <v>0.13805000000000001</v>
      </c>
      <c r="F130" s="14">
        <v>0.4128</v>
      </c>
      <c r="H130" s="12">
        <v>-0.27474999999999999</v>
      </c>
      <c r="I130" s="14">
        <v>1E-3</v>
      </c>
      <c r="K130" s="45" t="str">
        <f>IFERROR(
IF(
$E130 &gt;= MAX(INDEX(summary!$G$126:$K$131,MATCH($C130,summary!$C$126:$C$131,0),)) - $F$4,
"High",
IF(
$E130 &lt;= MIN(INDEX(summary!$G$126:$K$131,MATCH($C130,summary!$C$126:$C$131,0),)) + $F$4,
"Low","")
),
IF(
1 - $E130 &lt;= MIN(INDEX(summary!$G$126:$K$131,MATCH($B130,summary!$B$126:$B$131,0),)) + $F$4,
"High",
IF(
1 - $E130 &gt;= MAX(INDEX(summary!$G$126:$K$131,MATCH($B130,summary!$B$126:$B$131,0),)) - $F$4,
"Low", "")
)
)</f>
        <v>Low</v>
      </c>
      <c r="M130" s="21" t="str">
        <f>VLOOKUP($B130,
summary!$B:$AL,
MATCH($M$11, summary!$B$11:$AL$11, 0),
FALSE
)</f>
        <v>profile</v>
      </c>
    </row>
    <row r="131" spans="2:13" x14ac:dyDescent="0.2">
      <c r="B131" s="22" t="s">
        <v>183</v>
      </c>
      <c r="C131" s="42" t="s">
        <v>184</v>
      </c>
      <c r="D131" t="s">
        <v>247</v>
      </c>
      <c r="E131" s="38">
        <v>0.22896</v>
      </c>
      <c r="F131" s="39">
        <v>0.63300000000000001</v>
      </c>
      <c r="H131" s="38">
        <v>-0.40404000000000001</v>
      </c>
      <c r="I131" s="39">
        <v>1E-3</v>
      </c>
      <c r="K131" s="45" t="str">
        <f>IFERROR(
IF(
$E131 &gt;= MAX(INDEX(summary!$G$126:$K$131,MATCH($C131,summary!$C$126:$C$131,0),)) - $F$4,
"High",
IF(
$E131 &lt;= MIN(INDEX(summary!$G$126:$K$131,MATCH($C131,summary!$C$126:$C$131,0),)) + $F$4,
"Low","")
),
IF(
1 - $E131 &lt;= MIN(INDEX(summary!$G$126:$K$131,MATCH($B131,summary!$B$126:$B$131,0),)) + $F$4,
"High",
IF(
1 - $E131 &gt;= MAX(INDEX(summary!$G$126:$K$131,MATCH($B131,summary!$B$126:$B$131,0),)) - $F$4,
"Low", "")
)
)</f>
        <v>Low</v>
      </c>
      <c r="M131" s="33" t="str">
        <f>VLOOKUP($B131,
summary!$B:$AL,
MATCH($M$11, summary!$B$11:$AL$11, 0),
FALSE
)</f>
        <v>profile</v>
      </c>
    </row>
    <row r="132" spans="2:13" x14ac:dyDescent="0.2"/>
    <row r="133" spans="2:13" x14ac:dyDescent="0.2"/>
    <row r="134" spans="2:13" x14ac:dyDescent="0.2">
      <c r="C134" s="31" t="s">
        <v>187</v>
      </c>
    </row>
    <row r="135" spans="2:13" x14ac:dyDescent="0.2">
      <c r="B135" s="6" t="s">
        <v>194</v>
      </c>
      <c r="C135" s="43" t="s">
        <v>195</v>
      </c>
      <c r="D135" t="s">
        <v>247</v>
      </c>
      <c r="E135" s="9">
        <v>0.79798000000000002</v>
      </c>
      <c r="F135" s="13">
        <v>0.57721999999999996</v>
      </c>
      <c r="H135" s="9">
        <v>0.22076000000000001</v>
      </c>
      <c r="I135" s="13">
        <v>1E-3</v>
      </c>
      <c r="K135" s="45" t="str">
        <f>IFERROR(
IF(
$E135 &gt;= MAX(INDEX(summary!$G$135:$K$140,MATCH($C135,summary!$C$135:$C$140,0),)) - $F$4,
"High",
IF(
$E135 &lt;= MIN(INDEX(summary!$G$135:$K$140,MATCH($C135,summary!$C$135:$C$140,0),)) + $F$4,
"Low","")
),
IF(
1 - $E135 &lt;= MIN(INDEX(summary!$G$135:$K$140,MATCH($B135,summary!$B$135:$B$140,0),)) + $F$4,
"High",
IF(
1 - $E135 &gt;= MAX(INDEX(summary!$G$135:$K$140,MATCH($B135,summary!$B$135:$B$140,0),)) - $F$4,
"Low", "")
)
)</f>
        <v>High</v>
      </c>
      <c r="M135" s="20" t="str">
        <f>VLOOKUP($B135,
summary!$B:$AL,
MATCH($M$11, summary!$B$11:$AL$11, 0),
FALSE
)</f>
        <v>profile</v>
      </c>
    </row>
    <row r="136" spans="2:13" x14ac:dyDescent="0.2">
      <c r="B136" s="7" t="s">
        <v>198</v>
      </c>
      <c r="C136" s="44" t="s">
        <v>199</v>
      </c>
      <c r="D136" t="s">
        <v>247</v>
      </c>
      <c r="E136" s="12">
        <v>0.90908999999999995</v>
      </c>
      <c r="F136" s="14">
        <v>0.79330999999999996</v>
      </c>
      <c r="H136" s="12">
        <v>0.11577999999999999</v>
      </c>
      <c r="I136" s="14">
        <v>1E-3</v>
      </c>
      <c r="K136" s="45" t="str">
        <f>IFERROR(
IF(
$E136 &gt;= MAX(INDEX(summary!$G$135:$K$140,MATCH($C136,summary!$C$135:$C$140,0),)) - $F$4,
"High",
IF(
$E136 &lt;= MIN(INDEX(summary!$G$135:$K$140,MATCH($C136,summary!$C$135:$C$140,0),)) + $F$4,
"Low","")
),
IF(
1 - $E136 &lt;= MIN(INDEX(summary!$G$135:$K$140,MATCH($B136,summary!$B$135:$B$140,0),)) + $F$4,
"High",
IF(
1 - $E136 &gt;= MAX(INDEX(summary!$G$135:$K$140,MATCH($B136,summary!$B$135:$B$140,0),)) - $F$4,
"Low", "")
)
)</f>
        <v>High</v>
      </c>
      <c r="M136" s="21" t="str">
        <f>VLOOKUP($B136,
summary!$B:$AL,
MATCH($M$11, summary!$B$11:$AL$11, 0),
FALSE
)</f>
        <v>profile</v>
      </c>
    </row>
    <row r="137" spans="2:13" x14ac:dyDescent="0.2">
      <c r="B137" s="7" t="s">
        <v>190</v>
      </c>
      <c r="C137" s="44" t="s">
        <v>191</v>
      </c>
      <c r="D137" t="s">
        <v>247</v>
      </c>
      <c r="E137" s="12">
        <v>0.32323000000000002</v>
      </c>
      <c r="F137" s="14">
        <v>0.68467</v>
      </c>
      <c r="H137" s="12">
        <v>-0.36143999999999998</v>
      </c>
      <c r="I137" s="14">
        <v>1E-3</v>
      </c>
      <c r="K137" s="45" t="str">
        <f>IFERROR(
IF(
$E137 &gt;= MAX(INDEX(summary!$G$135:$K$140,MATCH($C137,summary!$C$135:$C$140,0),)) - $F$4,
"High",
IF(
$E137 &lt;= MIN(INDEX(summary!$G$135:$K$140,MATCH($C137,summary!$C$135:$C$140,0),)) + $F$4,
"Low","")
),
IF(
1 - $E137 &lt;= MIN(INDEX(summary!$G$135:$K$140,MATCH($B137,summary!$B$135:$B$140,0),)) + $F$4,
"High",
IF(
1 - $E137 &gt;= MAX(INDEX(summary!$G$135:$K$140,MATCH($B137,summary!$B$135:$B$140,0),)) - $F$4,
"Low", "")
)
)</f>
        <v>Low</v>
      </c>
      <c r="M137" s="21" t="str">
        <f>VLOOKUP($B137,
summary!$B:$AL,
MATCH($M$11, summary!$B$11:$AL$11, 0),
FALSE
)</f>
        <v>profile</v>
      </c>
    </row>
    <row r="138" spans="2:13" x14ac:dyDescent="0.2">
      <c r="B138" s="7" t="s">
        <v>196</v>
      </c>
      <c r="C138" s="44" t="s">
        <v>197</v>
      </c>
      <c r="D138" t="s">
        <v>247</v>
      </c>
      <c r="E138" s="12">
        <v>0.26262999999999997</v>
      </c>
      <c r="F138" s="14">
        <v>0.69347999999999999</v>
      </c>
      <c r="H138" s="12">
        <v>-0.43085000000000001</v>
      </c>
      <c r="I138" s="14">
        <v>1E-3</v>
      </c>
      <c r="K138" s="45" t="str">
        <f>IFERROR(
IF(
$E138 &gt;= MAX(INDEX(summary!$G$135:$K$140,MATCH($C138,summary!$C$135:$C$140,0),)) - $F$4,
"High",
IF(
$E138 &lt;= MIN(INDEX(summary!$G$135:$K$140,MATCH($C138,summary!$C$135:$C$140,0),)) + $F$4,
"Low","")
),
IF(
1 - $E138 &lt;= MIN(INDEX(summary!$G$135:$K$140,MATCH($B138,summary!$B$135:$B$140,0),)) + $F$4,
"High",
IF(
1 - $E138 &gt;= MAX(INDEX(summary!$G$135:$K$140,MATCH($B138,summary!$B$135:$B$140,0),)) - $F$4,
"Low", "")
)
)</f>
        <v>Low</v>
      </c>
      <c r="M138" s="21" t="str">
        <f>VLOOKUP($B138,
summary!$B:$AL,
MATCH($M$11, summary!$B$11:$AL$11, 0),
FALSE
)</f>
        <v>profile</v>
      </c>
    </row>
    <row r="139" spans="2:13" x14ac:dyDescent="0.2">
      <c r="B139" s="7" t="s">
        <v>188</v>
      </c>
      <c r="C139" s="44" t="s">
        <v>189</v>
      </c>
      <c r="D139" t="s">
        <v>247</v>
      </c>
      <c r="E139" s="12">
        <v>0.27609</v>
      </c>
      <c r="F139" s="14">
        <v>0.71579999999999999</v>
      </c>
      <c r="H139" s="12">
        <v>-0.43970999999999999</v>
      </c>
      <c r="I139" s="14">
        <v>1E-3</v>
      </c>
      <c r="K139" s="45" t="str">
        <f>IFERROR(
IF(
$E139 &gt;= MAX(INDEX(summary!$G$135:$K$140,MATCH($C139,summary!$C$135:$C$140,0),)) - $F$4,
"High",
IF(
$E139 &lt;= MIN(INDEX(summary!$G$135:$K$140,MATCH($C139,summary!$C$135:$C$140,0),)) + $F$4,
"Low","")
),
IF(
1 - $E139 &lt;= MIN(INDEX(summary!$G$135:$K$140,MATCH($B139,summary!$B$135:$B$140,0),)) + $F$4,
"High",
IF(
1 - $E139 &gt;= MAX(INDEX(summary!$G$135:$K$140,MATCH($B139,summary!$B$135:$B$140,0),)) - $F$4,
"Low", "")
)
)</f>
        <v>Low</v>
      </c>
      <c r="M139" s="21" t="str">
        <f>VLOOKUP($B139,
summary!$B:$AL,
MATCH($M$11, summary!$B$11:$AL$11, 0),
FALSE
)</f>
        <v>profile</v>
      </c>
    </row>
    <row r="140" spans="2:13" x14ac:dyDescent="0.2">
      <c r="B140" s="22" t="s">
        <v>192</v>
      </c>
      <c r="C140" s="42" t="s">
        <v>193</v>
      </c>
      <c r="D140" t="s">
        <v>247</v>
      </c>
      <c r="E140" s="38">
        <v>0.34343000000000001</v>
      </c>
      <c r="F140" s="39">
        <v>0.81445000000000001</v>
      </c>
      <c r="H140" s="38">
        <v>-0.47101999999999999</v>
      </c>
      <c r="I140" s="39">
        <v>1E-3</v>
      </c>
      <c r="K140" s="45" t="str">
        <f>IFERROR(
IF(
$E140 &gt;= MAX(INDEX(summary!$G$135:$K$140,MATCH($C140,summary!$C$135:$C$140,0),)) - $F$4,
"High",
IF(
$E140 &lt;= MIN(INDEX(summary!$G$135:$K$140,MATCH($C140,summary!$C$135:$C$140,0),)) + $F$4,
"Low","")
),
IF(
1 - $E140 &lt;= MIN(INDEX(summary!$G$135:$K$140,MATCH($B140,summary!$B$135:$B$140,0),)) + $F$4,
"High",
IF(
1 - $E140 &gt;= MAX(INDEX(summary!$G$135:$K$140,MATCH($B140,summary!$B$135:$B$140,0),)) - $F$4,
"Low", "")
)
)</f>
        <v>Low</v>
      </c>
      <c r="M140" s="33" t="str">
        <f>VLOOKUP($B140,
summary!$B:$AL,
MATCH($M$11, summary!$B$11:$AL$11, 0),
FALSE
)</f>
        <v>profile</v>
      </c>
    </row>
    <row r="141" spans="2:13" x14ac:dyDescent="0.2"/>
    <row r="142" spans="2:13" x14ac:dyDescent="0.2"/>
    <row r="143" spans="2:13" x14ac:dyDescent="0.2">
      <c r="C143" s="31" t="s">
        <v>200</v>
      </c>
    </row>
    <row r="144" spans="2:13" x14ac:dyDescent="0.2">
      <c r="B144" s="6" t="s">
        <v>207</v>
      </c>
      <c r="C144" s="43" t="s">
        <v>208</v>
      </c>
      <c r="D144" t="s">
        <v>247</v>
      </c>
      <c r="E144" s="9">
        <v>0.48148000000000002</v>
      </c>
      <c r="F144" s="13">
        <v>0.50322999999999996</v>
      </c>
      <c r="H144" s="9">
        <v>-2.1749999999999901E-2</v>
      </c>
      <c r="I144" s="13">
        <v>0.52946000000000004</v>
      </c>
      <c r="K144" s="45" t="str">
        <f>IFERROR(
IF(
$E144 &gt;= MAX(INDEX(summary!$G$144:$K$149,MATCH($C144,summary!$C$144:$C$149,0),)) - $F$4,
"High",
IF(
$E144 &lt;= MIN(INDEX(summary!$G$144:$K$149,MATCH($C144,summary!$C$144:$C$149,0),)) + $F$4,
"Low","")
),
IF(
1 - $E144 &lt;= MIN(INDEX(summary!$G$144:$K$149,MATCH($B144,summary!$B$144:$B$149,0),)) + $F$4,
"High",
IF(
1 - $E144 &gt;= MAX(INDEX(summary!$G$144:$K$149,MATCH($B144,summary!$B$144:$B$149,0),)) - $F$4,
"Low", "")
)
)</f>
        <v/>
      </c>
      <c r="M144" s="20" t="str">
        <f>VLOOKUP($B144,
summary!$B:$AL,
MATCH($M$11, summary!$B$11:$AL$11, 0),
FALSE
)</f>
        <v>profile</v>
      </c>
    </row>
    <row r="145" spans="2:13" x14ac:dyDescent="0.2">
      <c r="B145" s="7" t="s">
        <v>209</v>
      </c>
      <c r="C145" s="44" t="s">
        <v>210</v>
      </c>
      <c r="D145" t="s">
        <v>247</v>
      </c>
      <c r="E145" s="12">
        <v>0.44780999999999999</v>
      </c>
      <c r="F145" s="14">
        <v>0.56430000000000002</v>
      </c>
      <c r="H145" s="12">
        <v>-0.11649</v>
      </c>
      <c r="I145" s="14">
        <v>1E-3</v>
      </c>
      <c r="K145" s="45" t="str">
        <f>IFERROR(
IF(
$E145 &gt;= MAX(INDEX(summary!$G$144:$K$149,MATCH($C145,summary!$C$144:$C$149,0),)) - $F$4,
"High",
IF(
$E145 &lt;= MIN(INDEX(summary!$G$144:$K$149,MATCH($C145,summary!$C$144:$C$149,0),)) + $F$4,
"Low","")
),
IF(
1 - $E145 &lt;= MIN(INDEX(summary!$G$144:$K$149,MATCH($B145,summary!$B$144:$B$149,0),)) + $F$4,
"High",
IF(
1 - $E145 &gt;= MAX(INDEX(summary!$G$144:$K$149,MATCH($B145,summary!$B$144:$B$149,0),)) - $F$4,
"Low", "")
)
)</f>
        <v>Low</v>
      </c>
      <c r="M145" s="21" t="str">
        <f>VLOOKUP($B145,
summary!$B:$AL,
MATCH($M$11, summary!$B$11:$AL$11, 0),
FALSE
)</f>
        <v>profile</v>
      </c>
    </row>
    <row r="146" spans="2:13" x14ac:dyDescent="0.2">
      <c r="B146" s="7" t="s">
        <v>211</v>
      </c>
      <c r="C146" s="44" t="s">
        <v>212</v>
      </c>
      <c r="D146" t="s">
        <v>247</v>
      </c>
      <c r="E146" s="12">
        <v>0.3165</v>
      </c>
      <c r="F146" s="14">
        <v>0.47445999999999999</v>
      </c>
      <c r="H146" s="12">
        <v>-0.15795999999999999</v>
      </c>
      <c r="I146" s="14">
        <v>1E-3</v>
      </c>
      <c r="K146" s="45" t="str">
        <f>IFERROR(
IF(
$E146 &gt;= MAX(INDEX(summary!$G$144:$K$149,MATCH($C146,summary!$C$144:$C$149,0),)) - $F$4,
"High",
IF(
$E146 &lt;= MIN(INDEX(summary!$G$144:$K$149,MATCH($C146,summary!$C$144:$C$149,0),)) + $F$4,
"Low","")
),
IF(
1 - $E146 &lt;= MIN(INDEX(summary!$G$144:$K$149,MATCH($B146,summary!$B$144:$B$149,0),)) + $F$4,
"High",
IF(
1 - $E146 &gt;= MAX(INDEX(summary!$G$144:$K$149,MATCH($B146,summary!$B$144:$B$149,0),)) - $F$4,
"Low", "")
)
)</f>
        <v>Low</v>
      </c>
      <c r="M146" s="21" t="str">
        <f>VLOOKUP($B146,
summary!$B:$AL,
MATCH($M$11, summary!$B$11:$AL$11, 0),
FALSE
)</f>
        <v>profile</v>
      </c>
    </row>
    <row r="147" spans="2:13" x14ac:dyDescent="0.2">
      <c r="B147" s="7" t="s">
        <v>201</v>
      </c>
      <c r="C147" s="44" t="s">
        <v>202</v>
      </c>
      <c r="D147" t="s">
        <v>247</v>
      </c>
      <c r="E147" s="12">
        <v>0.44780999999999999</v>
      </c>
      <c r="F147" s="14">
        <v>0.61890999999999996</v>
      </c>
      <c r="H147" s="12">
        <v>-0.1711</v>
      </c>
      <c r="I147" s="14">
        <v>1E-3</v>
      </c>
      <c r="K147" s="45" t="str">
        <f>IFERROR(
IF(
$E147 &gt;= MAX(INDEX(summary!$G$144:$K$149,MATCH($C147,summary!$C$144:$C$149,0),)) - $F$4,
"High",
IF(
$E147 &lt;= MIN(INDEX(summary!$G$144:$K$149,MATCH($C147,summary!$C$144:$C$149,0),)) + $F$4,
"Low","")
),
IF(
1 - $E147 &lt;= MIN(INDEX(summary!$G$144:$K$149,MATCH($B147,summary!$B$144:$B$149,0),)) + $F$4,
"High",
IF(
1 - $E147 &gt;= MAX(INDEX(summary!$G$144:$K$149,MATCH($B147,summary!$B$144:$B$149,0),)) - $F$4,
"Low", "")
)
)</f>
        <v/>
      </c>
      <c r="M147" s="21" t="str">
        <f>VLOOKUP($B147,
summary!$B:$AL,
MATCH($M$11, summary!$B$11:$AL$11, 0),
FALSE
)</f>
        <v>profile</v>
      </c>
    </row>
    <row r="148" spans="2:13" x14ac:dyDescent="0.2">
      <c r="B148" s="7" t="s">
        <v>203</v>
      </c>
      <c r="C148" s="44" t="s">
        <v>204</v>
      </c>
      <c r="D148" t="s">
        <v>247</v>
      </c>
      <c r="E148" s="12">
        <v>0.26262999999999997</v>
      </c>
      <c r="F148" s="14">
        <v>0.53024000000000004</v>
      </c>
      <c r="H148" s="12">
        <v>-0.26761000000000001</v>
      </c>
      <c r="I148" s="14">
        <v>1E-3</v>
      </c>
      <c r="K148" s="45" t="str">
        <f>IFERROR(
IF(
$E148 &gt;= MAX(INDEX(summary!$G$144:$K$149,MATCH($C148,summary!$C$144:$C$149,0),)) - $F$4,
"High",
IF(
$E148 &lt;= MIN(INDEX(summary!$G$144:$K$149,MATCH($C148,summary!$C$144:$C$149,0),)) + $F$4,
"Low","")
),
IF(
1 - $E148 &lt;= MIN(INDEX(summary!$G$144:$K$149,MATCH($B148,summary!$B$144:$B$149,0),)) + $F$4,
"High",
IF(
1 - $E148 &gt;= MAX(INDEX(summary!$G$144:$K$149,MATCH($B148,summary!$B$144:$B$149,0),)) - $F$4,
"Low", "")
)
)</f>
        <v>Low</v>
      </c>
      <c r="M148" s="21" t="str">
        <f>VLOOKUP($B148,
summary!$B:$AL,
MATCH($M$11, summary!$B$11:$AL$11, 0),
FALSE
)</f>
        <v>profile</v>
      </c>
    </row>
    <row r="149" spans="2:13" x14ac:dyDescent="0.2">
      <c r="B149" s="22" t="s">
        <v>205</v>
      </c>
      <c r="C149" s="42" t="s">
        <v>206</v>
      </c>
      <c r="D149" t="s">
        <v>247</v>
      </c>
      <c r="E149" s="38">
        <v>0.11448</v>
      </c>
      <c r="F149" s="39">
        <v>0.38519999999999999</v>
      </c>
      <c r="H149" s="38">
        <v>-0.27072000000000002</v>
      </c>
      <c r="I149" s="39">
        <v>1E-3</v>
      </c>
      <c r="K149" s="45" t="str">
        <f>IFERROR(
IF(
$E149 &gt;= MAX(INDEX(summary!$G$144:$K$149,MATCH($C149,summary!$C$144:$C$149,0),)) - $F$4,
"High",
IF(
$E149 &lt;= MIN(INDEX(summary!$G$144:$K$149,MATCH($C149,summary!$C$144:$C$149,0),)) + $F$4,
"Low","")
),
IF(
1 - $E149 &lt;= MIN(INDEX(summary!$G$144:$K$149,MATCH($B149,summary!$B$144:$B$149,0),)) + $F$4,
"High",
IF(
1 - $E149 &gt;= MAX(INDEX(summary!$G$144:$K$149,MATCH($B149,summary!$B$144:$B$149,0),)) - $F$4,
"Low", "")
)
)</f>
        <v>Low</v>
      </c>
      <c r="M149" s="33" t="str">
        <f>VLOOKUP($B149,
summary!$B:$AL,
MATCH($M$11, summary!$B$11:$AL$11, 0),
FALSE
)</f>
        <v>profile</v>
      </c>
    </row>
    <row r="150" spans="2:13" x14ac:dyDescent="0.2"/>
    <row r="151" spans="2:13" x14ac:dyDescent="0.2"/>
    <row r="152" spans="2:13" x14ac:dyDescent="0.2">
      <c r="C152" s="31" t="s">
        <v>213</v>
      </c>
    </row>
    <row r="153" spans="2:13" x14ac:dyDescent="0.2">
      <c r="B153" s="6" t="s">
        <v>218</v>
      </c>
      <c r="C153" s="43" t="s">
        <v>219</v>
      </c>
      <c r="D153" t="s">
        <v>247</v>
      </c>
      <c r="E153" s="9">
        <v>0.37036999999999998</v>
      </c>
      <c r="F153" s="13">
        <v>0.26365</v>
      </c>
      <c r="H153" s="9">
        <v>0.10672</v>
      </c>
      <c r="I153" s="13">
        <v>1E-3</v>
      </c>
      <c r="K153" s="45" t="str">
        <f>IFERROR(
IF(
$E153 &gt;= MAX(INDEX(summary!$G$153:$K$159,MATCH($C153,summary!$C$153:$C$159,0),)) - $F$4,
"High",
IF(
$E153 &lt;= MIN(INDEX(summary!$G$153:$K$159,MATCH($C153,summary!$C$153:$C$159,0),)) + $F$4,
"Low","")
),
IF(
1 - $E153 &lt;= MIN(INDEX(summary!$G$153:$K$159,MATCH($B153,summary!$B$153:$B$159,0),)) + $F$4,
"High",
IF(
1 - $E153 &gt;= MAX(INDEX(summary!$G$153:$K$159,MATCH($B153,summary!$B$153:$B$159,0),)) - $F$4,
"Low", "")
)
)</f>
        <v>High</v>
      </c>
      <c r="M153" s="20" t="str">
        <f>VLOOKUP($B153,
summary!$B:$AL,
MATCH($M$11, summary!$B$11:$AL$11, 0),
FALSE
)</f>
        <v>profile</v>
      </c>
    </row>
    <row r="154" spans="2:13" x14ac:dyDescent="0.2">
      <c r="B154" s="7" t="s">
        <v>220</v>
      </c>
      <c r="C154" s="44" t="s">
        <v>221</v>
      </c>
      <c r="D154" t="s">
        <v>247</v>
      </c>
      <c r="E154" s="12">
        <v>0.63300000000000001</v>
      </c>
      <c r="F154" s="14">
        <v>0.54844000000000004</v>
      </c>
      <c r="H154" s="12">
        <v>8.4559999999999996E-2</v>
      </c>
      <c r="I154" s="14">
        <v>8.1399999999999997E-3</v>
      </c>
      <c r="K154" s="45" t="str">
        <f>IFERROR(
IF(
$E154 &gt;= MAX(INDEX(summary!$G$153:$K$159,MATCH($C154,summary!$C$153:$C$159,0),)) - $F$4,
"High",
IF(
$E154 &lt;= MIN(INDEX(summary!$G$153:$K$159,MATCH($C154,summary!$C$153:$C$159,0),)) + $F$4,
"Low","")
),
IF(
1 - $E154 &lt;= MIN(INDEX(summary!$G$153:$K$159,MATCH($B154,summary!$B$153:$B$159,0),)) + $F$4,
"High",
IF(
1 - $E154 &gt;= MAX(INDEX(summary!$G$153:$K$159,MATCH($B154,summary!$B$153:$B$159,0),)) - $F$4,
"Low", "")
)
)</f>
        <v>High</v>
      </c>
      <c r="M154" s="21" t="str">
        <f>VLOOKUP($B154,
summary!$B:$AL,
MATCH($M$11, summary!$B$11:$AL$11, 0),
FALSE
)</f>
        <v>profile</v>
      </c>
    </row>
    <row r="155" spans="2:13" x14ac:dyDescent="0.2">
      <c r="B155" s="7" t="s">
        <v>224</v>
      </c>
      <c r="C155" s="44" t="s">
        <v>225</v>
      </c>
      <c r="D155" t="s">
        <v>247</v>
      </c>
      <c r="E155" s="12">
        <v>0.80135000000000001</v>
      </c>
      <c r="F155" s="14">
        <v>0.72753999999999996</v>
      </c>
      <c r="H155" s="12">
        <v>7.3810000000000001E-2</v>
      </c>
      <c r="I155" s="14">
        <v>9.3399999999999993E-3</v>
      </c>
      <c r="K155" s="45" t="str">
        <f>IFERROR(
IF(
$E155 &gt;= MAX(INDEX(summary!$G$153:$K$159,MATCH($C155,summary!$C$153:$C$159,0),)) - $F$4,
"High",
IF(
$E155 &lt;= MIN(INDEX(summary!$G$153:$K$159,MATCH($C155,summary!$C$153:$C$159,0),)) + $F$4,
"Low","")
),
IF(
1 - $E155 &lt;= MIN(INDEX(summary!$G$153:$K$159,MATCH($B155,summary!$B$153:$B$159,0),)) + $F$4,
"High",
IF(
1 - $E155 &gt;= MAX(INDEX(summary!$G$153:$K$159,MATCH($B155,summary!$B$153:$B$159,0),)) - $F$4,
"Low", "")
)
)</f>
        <v/>
      </c>
      <c r="M155" s="21" t="str">
        <f>VLOOKUP($B155,
summary!$B:$AL,
MATCH($M$11, summary!$B$11:$AL$11, 0),
FALSE
)</f>
        <v>profile</v>
      </c>
    </row>
    <row r="156" spans="2:13" x14ac:dyDescent="0.2">
      <c r="B156" s="7" t="s">
        <v>216</v>
      </c>
      <c r="C156" s="44" t="s">
        <v>217</v>
      </c>
      <c r="D156" t="s">
        <v>247</v>
      </c>
      <c r="E156" s="12">
        <v>0.40740999999999999</v>
      </c>
      <c r="F156" s="14">
        <v>0.42982999999999999</v>
      </c>
      <c r="H156" s="12">
        <v>-2.2419999999999999E-2</v>
      </c>
      <c r="I156" s="14">
        <v>0.51092000000000004</v>
      </c>
      <c r="K156" s="45" t="str">
        <f>IFERROR(
IF(
$E156 &gt;= MAX(INDEX(summary!$G$153:$K$159,MATCH($C156,summary!$C$153:$C$159,0),)) - $F$4,
"High",
IF(
$E156 &lt;= MIN(INDEX(summary!$G$153:$K$159,MATCH($C156,summary!$C$153:$C$159,0),)) + $F$4,
"Low","")
),
IF(
1 - $E156 &lt;= MIN(INDEX(summary!$G$153:$K$159,MATCH($B156,summary!$B$153:$B$159,0),)) + $F$4,
"High",
IF(
1 - $E156 &gt;= MAX(INDEX(summary!$G$153:$K$159,MATCH($B156,summary!$B$153:$B$159,0),)) - $F$4,
"Low", "")
)
)</f>
        <v>Low</v>
      </c>
      <c r="M156" s="21" t="str">
        <f>VLOOKUP($B156,
summary!$B:$AL,
MATCH($M$11, summary!$B$11:$AL$11, 0),
FALSE
)</f>
        <v>profile</v>
      </c>
    </row>
    <row r="157" spans="2:13" x14ac:dyDescent="0.2">
      <c r="B157" s="7" t="s">
        <v>222</v>
      </c>
      <c r="C157" s="44" t="s">
        <v>223</v>
      </c>
      <c r="D157" t="s">
        <v>247</v>
      </c>
      <c r="E157" s="12">
        <v>6.0609999999999997E-2</v>
      </c>
      <c r="F157" s="14">
        <v>0.12096</v>
      </c>
      <c r="H157" s="12">
        <v>-6.0350000000000001E-2</v>
      </c>
      <c r="I157" s="14">
        <v>3.2399999999999998E-3</v>
      </c>
      <c r="K157" s="45" t="str">
        <f>IFERROR(
IF(
$E157 &gt;= MAX(INDEX(summary!$G$153:$K$159,MATCH($C157,summary!$C$153:$C$159,0),)) - $F$4,
"High",
IF(
$E157 &lt;= MIN(INDEX(summary!$G$153:$K$159,MATCH($C157,summary!$C$153:$C$159,0),)) + $F$4,
"Low","")
),
IF(
1 - $E157 &lt;= MIN(INDEX(summary!$G$153:$K$159,MATCH($B157,summary!$B$153:$B$159,0),)) + $F$4,
"High",
IF(
1 - $E157 &gt;= MAX(INDEX(summary!$G$153:$K$159,MATCH($B157,summary!$B$153:$B$159,0),)) - $F$4,
"Low", "")
)
)</f>
        <v/>
      </c>
      <c r="M157" s="21" t="str">
        <f>VLOOKUP($B157,
summary!$B:$AL,
MATCH($M$11, summary!$B$11:$AL$11, 0),
FALSE
)</f>
        <v>profile</v>
      </c>
    </row>
    <row r="158" spans="2:13" x14ac:dyDescent="0.2">
      <c r="B158" s="7" t="s">
        <v>214</v>
      </c>
      <c r="C158" s="44" t="s">
        <v>215</v>
      </c>
      <c r="D158" t="s">
        <v>247</v>
      </c>
      <c r="E158" s="12">
        <v>0.22222</v>
      </c>
      <c r="F158" s="14">
        <v>0.30652000000000001</v>
      </c>
      <c r="H158" s="12">
        <v>-8.43E-2</v>
      </c>
      <c r="I158" s="14">
        <v>4.0600000000000002E-3</v>
      </c>
      <c r="K158" s="45" t="str">
        <f>IFERROR(
IF(
$E158 &gt;= MAX(INDEX(summary!$G$153:$K$159,MATCH($C158,summary!$C$153:$C$159,0),)) - $F$4,
"High",
IF(
$E158 &lt;= MIN(INDEX(summary!$G$153:$K$159,MATCH($C158,summary!$C$153:$C$159,0),)) + $F$4,
"Low","")
),
IF(
1 - $E158 &lt;= MIN(INDEX(summary!$G$153:$K$159,MATCH($B158,summary!$B$153:$B$159,0),)) + $F$4,
"High",
IF(
1 - $E158 &gt;= MAX(INDEX(summary!$G$153:$K$159,MATCH($B158,summary!$B$153:$B$159,0),)) - $F$4,
"Low", "")
)
)</f>
        <v/>
      </c>
      <c r="M158" s="21" t="str">
        <f>VLOOKUP($B158,
summary!$B:$AL,
MATCH($M$11, summary!$B$11:$AL$11, 0),
FALSE
)</f>
        <v>profile</v>
      </c>
    </row>
    <row r="159" spans="2:13" x14ac:dyDescent="0.2">
      <c r="B159" s="22" t="s">
        <v>226</v>
      </c>
      <c r="C159" s="42" t="s">
        <v>227</v>
      </c>
      <c r="D159" t="s">
        <v>247</v>
      </c>
      <c r="E159" s="38">
        <v>0.25925999999999999</v>
      </c>
      <c r="F159" s="39">
        <v>0.37639</v>
      </c>
      <c r="H159" s="38">
        <v>-0.11713</v>
      </c>
      <c r="I159" s="39">
        <v>1E-3</v>
      </c>
      <c r="K159" s="45" t="str">
        <f>IFERROR(
IF(
$E159 &gt;= MAX(INDEX(summary!$G$153:$K$159,MATCH($C159,summary!$C$153:$C$159,0),)) - $F$4,
"High",
IF(
$E159 &lt;= MIN(INDEX(summary!$G$153:$K$159,MATCH($C159,summary!$C$153:$C$159,0),)) + $F$4,
"Low","")
),
IF(
1 - $E159 &lt;= MIN(INDEX(summary!$G$153:$K$159,MATCH($B159,summary!$B$153:$B$159,0),)) + $F$4,
"High",
IF(
1 - $E159 &gt;= MAX(INDEX(summary!$G$153:$K$159,MATCH($B159,summary!$B$153:$B$159,0),)) - $F$4,
"Low", "")
)
)</f>
        <v>Low</v>
      </c>
      <c r="M159" s="33" t="str">
        <f>VLOOKUP($B159,
summary!$B:$AL,
MATCH($M$11, summary!$B$11:$AL$11, 0),
FALSE
)</f>
        <v>profile</v>
      </c>
    </row>
    <row r="160" spans="2:13" x14ac:dyDescent="0.2"/>
  </sheetData>
  <conditionalFormatting sqref="C15:I26">
    <cfRule type="expression" dxfId="55" priority="364">
      <formula>OR(
AND(
$F$8 = 1, $F$7 = 1, $M15 = "polar", $H15 &gt;= $F$2 * 1
),
AND(
$F$8 = 1, $F$7 = 1, $M15 = "profile", $H15 &gt;= $F$3 * 1
),
AND(
$F$8 = 1, $F$7 = 2, $I15 &lt;= $F$5, $H15 &gt; 0
)
            )</formula>
    </cfRule>
    <cfRule type="expression" dxfId="54" priority="365">
      <formula>OR(
AND(
$F$8 = 0, $F$7 = 1, $M15 = "polar", $H15 &gt;= $F$2 * 1
),
AND(
$F$8 = 0, $F$7 = 1, $M15 = "profile", $H15 &gt;= $F$3 * 1
),
AND(
$F$8 = 0, $F$7 = 2, $I15 &lt;= $F$5, $H15 &gt; 0
)
            )</formula>
    </cfRule>
    <cfRule type="expression" dxfId="53" priority="366">
      <formula>OR(
AND(
$F$8 = 1, $F$7 = 1, $M15 = "polar", $H15 &lt;= $F$2 * -1
),
AND(
$F$8 = 1, $F$7 = 1, $M15 = "profile", $H15 &lt;= $F$3 * -1
),
AND(
$F$8 = 1, $F$7 = 2, $I15 &lt;= $F$5, $H15 &lt; 0
)
            )</formula>
    </cfRule>
    <cfRule type="expression" dxfId="52" priority="367">
      <formula>OR(
AND(
$F$8 = 0, $F$7 = 1, $M15 = "polar", $H15 &lt;= $F$2 * -1
),
AND(
$F$8 = 0, $F$7 = 1, $M15 = "profile", $H15 &lt;= $F$3 * -1
),
AND(
$F$8 = 0, $F$7 = 2, $I15 &lt;= $F$5, $H15 &lt; 0
)
            )</formula>
    </cfRule>
  </conditionalFormatting>
  <conditionalFormatting sqref="C30:I39">
    <cfRule type="expression" dxfId="51" priority="368">
      <formula>OR(
AND(
$F$8 = 1, $F$7 = 1, $M30 = "polar", $H30 &gt;= $F$2 * 1
),
AND(
$F$8 = 1, $F$7 = 1, $M30 = "profile", $H30 &gt;= $F$3 * 1
),
AND(
$F$8 = 1, $F$7 = 2, $I30 &lt;= $F$5, $H30 &gt; 0
)
            )</formula>
    </cfRule>
    <cfRule type="expression" dxfId="50" priority="369">
      <formula>OR(
AND(
$F$8 = 0, $F$7 = 1, $M30 = "polar", $H30 &gt;= $F$2 * 1
),
AND(
$F$8 = 0, $F$7 = 1, $M30 = "profile", $H30 &gt;= $F$3 * 1
),
AND(
$F$8 = 0, $F$7 = 2, $I30 &lt;= $F$5, $H30 &gt; 0
)
            )</formula>
    </cfRule>
    <cfRule type="expression" dxfId="49" priority="370">
      <formula>OR(
AND(
$F$8 = 1, $F$7 = 1, $M30 = "polar", $H30 &lt;= $F$2 * -1
),
AND(
$F$8 = 1, $F$7 = 1, $M30 = "profile", $H30 &lt;= $F$3 * -1
),
AND(
$F$8 = 1, $F$7 = 2, $I30 &lt;= $F$5, $H30 &lt; 0
)
            )</formula>
    </cfRule>
    <cfRule type="expression" dxfId="48" priority="371">
      <formula>OR(
AND(
$F$8 = 0, $F$7 = 1, $M30 = "polar", $H30 &lt;= $F$2 * -1
),
AND(
$F$8 = 0, $F$7 = 1, $M30 = "profile", $H30 &lt;= $F$3 * -1
),
AND(
$F$8 = 0, $F$7 = 2, $I30 &lt;= $F$5, $H30 &lt; 0
)
            )</formula>
    </cfRule>
  </conditionalFormatting>
  <conditionalFormatting sqref="C43:I52">
    <cfRule type="expression" dxfId="47" priority="372">
      <formula>OR(
AND(
$F$8 = 1, $F$7 = 1, $M43 = "polar", $H43 &gt;= $F$2 * 1
),
AND(
$F$8 = 1, $F$7 = 1, $M43 = "profile", $H43 &gt;= $F$3 * 1
),
AND(
$F$8 = 1, $F$7 = 2, $I43 &lt;= $F$5, $H43 &gt; 0
)
            )</formula>
    </cfRule>
    <cfRule type="expression" dxfId="46" priority="373">
      <formula>OR(
AND(
$F$8 = 0, $F$7 = 1, $M43 = "polar", $H43 &gt;= $F$2 * 1
),
AND(
$F$8 = 0, $F$7 = 1, $M43 = "profile", $H43 &gt;= $F$3 * 1
),
AND(
$F$8 = 0, $F$7 = 2, $I43 &lt;= $F$5, $H43 &gt; 0
)
            )</formula>
    </cfRule>
    <cfRule type="expression" dxfId="45" priority="374">
      <formula>OR(
AND(
$F$8 = 1, $F$7 = 1, $M43 = "polar", $H43 &lt;= $F$2 * -1
),
AND(
$F$8 = 1, $F$7 = 1, $M43 = "profile", $H43 &lt;= $F$3 * -1
),
AND(
$F$8 = 1, $F$7 = 2, $I43 &lt;= $F$5, $H43 &lt; 0
)
            )</formula>
    </cfRule>
    <cfRule type="expression" dxfId="44" priority="375">
      <formula>OR(
AND(
$F$8 = 0, $F$7 = 1, $M43 = "polar", $H43 &lt;= $F$2 * -1
),
AND(
$F$8 = 0, $F$7 = 1, $M43 = "profile", $H43 &lt;= $F$3 * -1
),
AND(
$F$8 = 0, $F$7 = 2, $I43 &lt;= $F$5, $H43 &lt; 0
)
            )</formula>
    </cfRule>
  </conditionalFormatting>
  <conditionalFormatting sqref="C56:I63">
    <cfRule type="expression" dxfId="43" priority="376">
      <formula>OR(
AND(
$F$8 = 1, $F$7 = 1, $M56 = "polar", $H56 &gt;= $F$2 * 1
),
AND(
$F$8 = 1, $F$7 = 1, $M56 = "profile", $H56 &gt;= $F$3 * 1
),
AND(
$F$8 = 1, $F$7 = 2, $I56 &lt;= $F$5, $H56 &gt; 0
)
            )</formula>
    </cfRule>
    <cfRule type="expression" dxfId="42" priority="377">
      <formula>OR(
AND(
$F$8 = 0, $F$7 = 1, $M56 = "polar", $H56 &gt;= $F$2 * 1
),
AND(
$F$8 = 0, $F$7 = 1, $M56 = "profile", $H56 &gt;= $F$3 * 1
),
AND(
$F$8 = 0, $F$7 = 2, $I56 &lt;= $F$5, $H56 &gt; 0
)
            )</formula>
    </cfRule>
    <cfRule type="expression" dxfId="41" priority="378">
      <formula>OR(
AND(
$F$8 = 1, $F$7 = 1, $M56 = "polar", $H56 &lt;= $F$2 * -1
),
AND(
$F$8 = 1, $F$7 = 1, $M56 = "profile", $H56 &lt;= $F$3 * -1
),
AND(
$F$8 = 1, $F$7 = 2, $I56 &lt;= $F$5, $H56 &lt; 0
)
            )</formula>
    </cfRule>
    <cfRule type="expression" dxfId="40" priority="379">
      <formula>OR(
AND(
$F$8 = 0, $F$7 = 1, $M56 = "polar", $H56 &lt;= $F$2 * -1
),
AND(
$F$8 = 0, $F$7 = 1, $M56 = "profile", $H56 &lt;= $F$3 * -1
),
AND(
$F$8 = 0, $F$7 = 2, $I56 &lt;= $F$5, $H56 &lt; 0
)
            )</formula>
    </cfRule>
  </conditionalFormatting>
  <conditionalFormatting sqref="C67:I73">
    <cfRule type="expression" dxfId="39" priority="380">
      <formula>OR(
AND(
$F$8 = 1, $F$7 = 1, $M67 = "polar", $H67 &gt;= $F$2 * 1
),
AND(
$F$8 = 1, $F$7 = 1, $M67 = "profile", $H67 &gt;= $F$3 * 1
),
AND(
$F$8 = 1, $F$7 = 2, $I67 &lt;= $F$5, $H67 &gt; 0
)
            )</formula>
    </cfRule>
    <cfRule type="expression" dxfId="38" priority="381">
      <formula>OR(
AND(
$F$8 = 0, $F$7 = 1, $M67 = "polar", $H67 &gt;= $F$2 * 1
),
AND(
$F$8 = 0, $F$7 = 1, $M67 = "profile", $H67 &gt;= $F$3 * 1
),
AND(
$F$8 = 0, $F$7 = 2, $I67 &lt;= $F$5, $H67 &gt; 0
)
            )</formula>
    </cfRule>
    <cfRule type="expression" dxfId="37" priority="382">
      <formula>OR(
AND(
$F$8 = 1, $F$7 = 1, $M67 = "polar", $H67 &lt;= $F$2 * -1
),
AND(
$F$8 = 1, $F$7 = 1, $M67 = "profile", $H67 &lt;= $F$3 * -1
),
AND(
$F$8 = 1, $F$7 = 2, $I67 &lt;= $F$5, $H67 &lt; 0
)
            )</formula>
    </cfRule>
    <cfRule type="expression" dxfId="36" priority="383">
      <formula>OR(
AND(
$F$8 = 0, $F$7 = 1, $M67 = "polar", $H67 &lt;= $F$2 * -1
),
AND(
$F$8 = 0, $F$7 = 1, $M67 = "profile", $H67 &lt;= $F$3 * -1
),
AND(
$F$8 = 0, $F$7 = 2, $I67 &lt;= $F$5, $H67 &lt; 0
)
            )</formula>
    </cfRule>
  </conditionalFormatting>
  <conditionalFormatting sqref="C77:I80">
    <cfRule type="expression" dxfId="35" priority="384">
      <formula>OR(
AND(
$F$8 = 1, $F$7 = 1, $M77 = "polar", $H77 &gt;= $F$2 * 1
),
AND(
$F$8 = 1, $F$7 = 1, $M77 = "profile", $H77 &gt;= $F$3 * 1
),
AND(
$F$8 = 1, $F$7 = 2, $I77 &lt;= $F$5, $H77 &gt; 0
)
            )</formula>
    </cfRule>
    <cfRule type="expression" dxfId="34" priority="385">
      <formula>OR(
AND(
$F$8 = 0, $F$7 = 1, $M77 = "polar", $H77 &gt;= $F$2 * 1
),
AND(
$F$8 = 0, $F$7 = 1, $M77 = "profile", $H77 &gt;= $F$3 * 1
),
AND(
$F$8 = 0, $F$7 = 2, $I77 &lt;= $F$5, $H77 &gt; 0
)
            )</formula>
    </cfRule>
    <cfRule type="expression" dxfId="33" priority="386">
      <formula>OR(
AND(
$F$8 = 1, $F$7 = 1, $M77 = "polar", $H77 &lt;= $F$2 * -1
),
AND(
$F$8 = 1, $F$7 = 1, $M77 = "profile", $H77 &lt;= $F$3 * -1
),
AND(
$F$8 = 1, $F$7 = 2, $I77 &lt;= $F$5, $H77 &lt; 0
)
            )</formula>
    </cfRule>
    <cfRule type="expression" dxfId="32" priority="387">
      <formula>OR(
AND(
$F$8 = 0, $F$7 = 1, $M77 = "polar", $H77 &lt;= $F$2 * -1
),
AND(
$F$8 = 0, $F$7 = 1, $M77 = "profile", $H77 &lt;= $F$3 * -1
),
AND(
$F$8 = 0, $F$7 = 2, $I77 &lt;= $F$5, $H77 &lt; 0
)
            )</formula>
    </cfRule>
  </conditionalFormatting>
  <conditionalFormatting sqref="C84:I91">
    <cfRule type="expression" dxfId="31" priority="388">
      <formula>OR(
AND(
$F$8 = 1, $F$7 = 1, $M84 = "polar", $H84 &gt;= $F$2 * 1
),
AND(
$F$8 = 1, $F$7 = 1, $M84 = "profile", $H84 &gt;= $F$3 * 1
),
AND(
$F$8 = 1, $F$7 = 2, $I84 &lt;= $F$5, $H84 &gt; 0
)
            )</formula>
    </cfRule>
    <cfRule type="expression" dxfId="30" priority="389">
      <formula>OR(
AND(
$F$8 = 0, $F$7 = 1, $M84 = "polar", $H84 &gt;= $F$2 * 1
),
AND(
$F$8 = 0, $F$7 = 1, $M84 = "profile", $H84 &gt;= $F$3 * 1
),
AND(
$F$8 = 0, $F$7 = 2, $I84 &lt;= $F$5, $H84 &gt; 0
)
            )</formula>
    </cfRule>
    <cfRule type="expression" dxfId="29" priority="390">
      <formula>OR(
AND(
$F$8 = 1, $F$7 = 1, $M84 = "polar", $H84 &lt;= $F$2 * -1
),
AND(
$F$8 = 1, $F$7 = 1, $M84 = "profile", $H84 &lt;= $F$3 * -1
),
AND(
$F$8 = 1, $F$7 = 2, $I84 &lt;= $F$5, $H84 &lt; 0
)
            )</formula>
    </cfRule>
    <cfRule type="expression" dxfId="28" priority="391">
      <formula>OR(
AND(
$F$8 = 0, $F$7 = 1, $M84 = "polar", $H84 &lt;= $F$2 * -1
),
AND(
$F$8 = 0, $F$7 = 1, $M84 = "profile", $H84 &lt;= $F$3 * -1
),
AND(
$F$8 = 0, $F$7 = 2, $I84 &lt;= $F$5, $H84 &lt; 0
)
            )</formula>
    </cfRule>
  </conditionalFormatting>
  <conditionalFormatting sqref="C95:I102">
    <cfRule type="expression" dxfId="27" priority="392">
      <formula>OR(
AND(
$F$8 = 1, $F$7 = 1, $M95 = "polar", $H95 &gt;= $F$2 * 1
),
AND(
$F$8 = 1, $F$7 = 1, $M95 = "profile", $H95 &gt;= $F$3 * 1
),
AND(
$F$8 = 1, $F$7 = 2, $I95 &lt;= $F$5, $H95 &gt; 0
)
            )</formula>
    </cfRule>
    <cfRule type="expression" dxfId="26" priority="393">
      <formula>OR(
AND(
$F$8 = 0, $F$7 = 1, $M95 = "polar", $H95 &gt;= $F$2 * 1
),
AND(
$F$8 = 0, $F$7 = 1, $M95 = "profile", $H95 &gt;= $F$3 * 1
),
AND(
$F$8 = 0, $F$7 = 2, $I95 &lt;= $F$5, $H95 &gt; 0
)
            )</formula>
    </cfRule>
    <cfRule type="expression" dxfId="25" priority="394">
      <formula>OR(
AND(
$F$8 = 1, $F$7 = 1, $M95 = "polar", $H95 &lt;= $F$2 * -1
),
AND(
$F$8 = 1, $F$7 = 1, $M95 = "profile", $H95 &lt;= $F$3 * -1
),
AND(
$F$8 = 1, $F$7 = 2, $I95 &lt;= $F$5, $H95 &lt; 0
)
            )</formula>
    </cfRule>
    <cfRule type="expression" dxfId="24" priority="395">
      <formula>OR(
AND(
$F$8 = 0, $F$7 = 1, $M95 = "polar", $H95 &lt;= $F$2 * -1
),
AND(
$F$8 = 0, $F$7 = 1, $M95 = "profile", $H95 &lt;= $F$3 * -1
),
AND(
$F$8 = 0, $F$7 = 2, $I95 &lt;= $F$5, $H95 &lt; 0
)
            )</formula>
    </cfRule>
  </conditionalFormatting>
  <conditionalFormatting sqref="C106:I112">
    <cfRule type="expression" dxfId="23" priority="396">
      <formula>OR(
AND(
$F$8 = 1, $F$7 = 1, $M106 = "polar", $H106 &gt;= $F$2 * 1
),
AND(
$F$8 = 1, $F$7 = 1, $M106 = "profile", $H106 &gt;= $F$3 * 1
),
AND(
$F$8 = 1, $F$7 = 2, $I106 &lt;= $F$5, $H106 &gt; 0
)
            )</formula>
    </cfRule>
    <cfRule type="expression" dxfId="22" priority="397">
      <formula>OR(
AND(
$F$8 = 0, $F$7 = 1, $M106 = "polar", $H106 &gt;= $F$2 * 1
),
AND(
$F$8 = 0, $F$7 = 1, $M106 = "profile", $H106 &gt;= $F$3 * 1
),
AND(
$F$8 = 0, $F$7 = 2, $I106 &lt;= $F$5, $H106 &gt; 0
)
            )</formula>
    </cfRule>
    <cfRule type="expression" dxfId="21" priority="398">
      <formula>OR(
AND(
$F$8 = 1, $F$7 = 1, $M106 = "polar", $H106 &lt;= $F$2 * -1
),
AND(
$F$8 = 1, $F$7 = 1, $M106 = "profile", $H106 &lt;= $F$3 * -1
),
AND(
$F$8 = 1, $F$7 = 2, $I106 &lt;= $F$5, $H106 &lt; 0
)
            )</formula>
    </cfRule>
    <cfRule type="expression" dxfId="20" priority="399">
      <formula>OR(
AND(
$F$8 = 0, $F$7 = 1, $M106 = "polar", $H106 &lt;= $F$2 * -1
),
AND(
$F$8 = 0, $F$7 = 1, $M106 = "profile", $H106 &lt;= $F$3 * -1
),
AND(
$F$8 = 0, $F$7 = 2, $I106 &lt;= $F$5, $H106 &lt; 0
)
            )</formula>
    </cfRule>
  </conditionalFormatting>
  <conditionalFormatting sqref="C116:I122">
    <cfRule type="expression" dxfId="19" priority="400">
      <formula>OR(
AND(
$F$8 = 1, $F$7 = 1, $M116 = "polar", $H116 &gt;= $F$2 * 1
),
AND(
$F$8 = 1, $F$7 = 1, $M116 = "profile", $H116 &gt;= $F$3 * 1
),
AND(
$F$8 = 1, $F$7 = 2, $I116 &lt;= $F$5, $H116 &gt; 0
)
            )</formula>
    </cfRule>
    <cfRule type="expression" dxfId="18" priority="401">
      <formula>OR(
AND(
$F$8 = 0, $F$7 = 1, $M116 = "polar", $H116 &gt;= $F$2 * 1
),
AND(
$F$8 = 0, $F$7 = 1, $M116 = "profile", $H116 &gt;= $F$3 * 1
),
AND(
$F$8 = 0, $F$7 = 2, $I116 &lt;= $F$5, $H116 &gt; 0
)
            )</formula>
    </cfRule>
    <cfRule type="expression" dxfId="17" priority="402">
      <formula>OR(
AND(
$F$8 = 1, $F$7 = 1, $M116 = "polar", $H116 &lt;= $F$2 * -1
),
AND(
$F$8 = 1, $F$7 = 1, $M116 = "profile", $H116 &lt;= $F$3 * -1
),
AND(
$F$8 = 1, $F$7 = 2, $I116 &lt;= $F$5, $H116 &lt; 0
)
            )</formula>
    </cfRule>
    <cfRule type="expression" dxfId="16" priority="403">
      <formula>OR(
AND(
$F$8 = 0, $F$7 = 1, $M116 = "polar", $H116 &lt;= $F$2 * -1
),
AND(
$F$8 = 0, $F$7 = 1, $M116 = "profile", $H116 &lt;= $F$3 * -1
),
AND(
$F$8 = 0, $F$7 = 2, $I116 &lt;= $F$5, $H116 &lt; 0
)
            )</formula>
    </cfRule>
  </conditionalFormatting>
  <conditionalFormatting sqref="C126:I131">
    <cfRule type="expression" dxfId="15" priority="404">
      <formula>OR(
AND(
$F$8 = 1, $F$7 = 1, $M126 = "polar", $H126 &gt;= $F$2 * 1
),
AND(
$F$8 = 1, $F$7 = 1, $M126 = "profile", $H126 &gt;= $F$3 * 1
),
AND(
$F$8 = 1, $F$7 = 2, $I126 &lt;= $F$5, $H126 &gt; 0
)
            )</formula>
    </cfRule>
    <cfRule type="expression" dxfId="14" priority="405">
      <formula>OR(
AND(
$F$8 = 0, $F$7 = 1, $M126 = "polar", $H126 &gt;= $F$2 * 1
),
AND(
$F$8 = 0, $F$7 = 1, $M126 = "profile", $H126 &gt;= $F$3 * 1
),
AND(
$F$8 = 0, $F$7 = 2, $I126 &lt;= $F$5, $H126 &gt; 0
)
            )</formula>
    </cfRule>
    <cfRule type="expression" dxfId="13" priority="406">
      <formula>OR(
AND(
$F$8 = 1, $F$7 = 1, $M126 = "polar", $H126 &lt;= $F$2 * -1
),
AND(
$F$8 = 1, $F$7 = 1, $M126 = "profile", $H126 &lt;= $F$3 * -1
),
AND(
$F$8 = 1, $F$7 = 2, $I126 &lt;= $F$5, $H126 &lt; 0
)
            )</formula>
    </cfRule>
    <cfRule type="expression" dxfId="12" priority="407">
      <formula>OR(
AND(
$F$8 = 0, $F$7 = 1, $M126 = "polar", $H126 &lt;= $F$2 * -1
),
AND(
$F$8 = 0, $F$7 = 1, $M126 = "profile", $H126 &lt;= $F$3 * -1
),
AND(
$F$8 = 0, $F$7 = 2, $I126 &lt;= $F$5, $H126 &lt; 0
)
            )</formula>
    </cfRule>
  </conditionalFormatting>
  <conditionalFormatting sqref="C135:I140">
    <cfRule type="expression" dxfId="11" priority="408">
      <formula>OR(
AND(
$F$8 = 1, $F$7 = 1, $M135 = "polar", $H135 &gt;= $F$2 * 1
),
AND(
$F$8 = 1, $F$7 = 1, $M135 = "profile", $H135 &gt;= $F$3 * 1
),
AND(
$F$8 = 1, $F$7 = 2, $I135 &lt;= $F$5, $H135 &gt; 0
)
            )</formula>
    </cfRule>
    <cfRule type="expression" dxfId="10" priority="409">
      <formula>OR(
AND(
$F$8 = 0, $F$7 = 1, $M135 = "polar", $H135 &gt;= $F$2 * 1
),
AND(
$F$8 = 0, $F$7 = 1, $M135 = "profile", $H135 &gt;= $F$3 * 1
),
AND(
$F$8 = 0, $F$7 = 2, $I135 &lt;= $F$5, $H135 &gt; 0
)
            )</formula>
    </cfRule>
    <cfRule type="expression" dxfId="9" priority="410">
      <formula>OR(
AND(
$F$8 = 1, $F$7 = 1, $M135 = "polar", $H135 &lt;= $F$2 * -1
),
AND(
$F$8 = 1, $F$7 = 1, $M135 = "profile", $H135 &lt;= $F$3 * -1
),
AND(
$F$8 = 1, $F$7 = 2, $I135 &lt;= $F$5, $H135 &lt; 0
)
            )</formula>
    </cfRule>
    <cfRule type="expression" dxfId="8" priority="411">
      <formula>OR(
AND(
$F$8 = 0, $F$7 = 1, $M135 = "polar", $H135 &lt;= $F$2 * -1
),
AND(
$F$8 = 0, $F$7 = 1, $M135 = "profile", $H135 &lt;= $F$3 * -1
),
AND(
$F$8 = 0, $F$7 = 2, $I135 &lt;= $F$5, $H135 &lt; 0
)
            )</formula>
    </cfRule>
  </conditionalFormatting>
  <conditionalFormatting sqref="C144:I149">
    <cfRule type="expression" dxfId="7" priority="412">
      <formula>OR(
AND(
$F$8 = 1, $F$7 = 1, $M144 = "polar", $H144 &gt;= $F$2 * 1
),
AND(
$F$8 = 1, $F$7 = 1, $M144 = "profile", $H144 &gt;= $F$3 * 1
),
AND(
$F$8 = 1, $F$7 = 2, $I144 &lt;= $F$5, $H144 &gt; 0
)
            )</formula>
    </cfRule>
    <cfRule type="expression" dxfId="6" priority="413">
      <formula>OR(
AND(
$F$8 = 0, $F$7 = 1, $M144 = "polar", $H144 &gt;= $F$2 * 1
),
AND(
$F$8 = 0, $F$7 = 1, $M144 = "profile", $H144 &gt;= $F$3 * 1
),
AND(
$F$8 = 0, $F$7 = 2, $I144 &lt;= $F$5, $H144 &gt; 0
)
            )</formula>
    </cfRule>
    <cfRule type="expression" dxfId="5" priority="414">
      <formula>OR(
AND(
$F$8 = 1, $F$7 = 1, $M144 = "polar", $H144 &lt;= $F$2 * -1
),
AND(
$F$8 = 1, $F$7 = 1, $M144 = "profile", $H144 &lt;= $F$3 * -1
),
AND(
$F$8 = 1, $F$7 = 2, $I144 &lt;= $F$5, $H144 &lt; 0
)
            )</formula>
    </cfRule>
    <cfRule type="expression" dxfId="4" priority="415">
      <formula>OR(
AND(
$F$8 = 0, $F$7 = 1, $M144 = "polar", $H144 &lt;= $F$2 * -1
),
AND(
$F$8 = 0, $F$7 = 1, $M144 = "profile", $H144 &lt;= $F$3 * -1
),
AND(
$F$8 = 0, $F$7 = 2, $I144 &lt;= $F$5, $H144 &lt; 0
)
            )</formula>
    </cfRule>
  </conditionalFormatting>
  <conditionalFormatting sqref="C153:I159">
    <cfRule type="expression" dxfId="3" priority="416">
      <formula>OR(
AND(
$F$8 = 1, $F$7 = 1, $M153 = "polar", $H153 &gt;= $F$2 * 1
),
AND(
$F$8 = 1, $F$7 = 1, $M153 = "profile", $H153 &gt;= $F$3 * 1
),
AND(
$F$8 = 1, $F$7 = 2, $I153 &lt;= $F$5, $H153 &gt; 0
)
            )</formula>
    </cfRule>
    <cfRule type="expression" dxfId="2" priority="417">
      <formula>OR(
AND(
$F$8 = 0, $F$7 = 1, $M153 = "polar", $H153 &gt;= $F$2 * 1
),
AND(
$F$8 = 0, $F$7 = 1, $M153 = "profile", $H153 &gt;= $F$3 * 1
),
AND(
$F$8 = 0, $F$7 = 2, $I153 &lt;= $F$5, $H153 &gt; 0
)
            )</formula>
    </cfRule>
    <cfRule type="expression" dxfId="1" priority="418">
      <formula>OR(
AND(
$F$8 = 1, $F$7 = 1, $M153 = "polar", $H153 &lt;= $F$2 * -1
),
AND(
$F$8 = 1, $F$7 = 1, $M153 = "profile", $H153 &lt;= $F$3 * -1
),
AND(
$F$8 = 1, $F$7 = 2, $I153 &lt;= $F$5, $H153 &lt; 0
)
            )</formula>
    </cfRule>
    <cfRule type="expression" dxfId="0" priority="419">
      <formula>OR(
AND(
$F$8 = 0, $F$7 = 1, $M153 = "polar", $H153 &lt;= $F$2 * -1
),
AND(
$F$8 = 0, $F$7 = 1, $M153 = "profile", $H153 &lt;= $F$3 * -1
),
AND(
$F$8 = 0, $F$7 = 2, $I153 &lt;= $F$5, $H153 &lt; 0
)
            )</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8"/>
  <sheetViews>
    <sheetView showGridLines="0" workbookViewId="0"/>
  </sheetViews>
  <sheetFormatPr baseColWidth="10" defaultColWidth="0" defaultRowHeight="15" zeroHeight="1" x14ac:dyDescent="0.2"/>
  <cols>
    <col min="1" max="1" width="1.6640625" customWidth="1"/>
    <col min="2" max="2" width="120.6640625" customWidth="1"/>
    <col min="3" max="3" width="5.83203125" customWidth="1"/>
    <col min="4" max="16384" width="10.83203125" hidden="1"/>
  </cols>
  <sheetData>
    <row r="1" spans="2:2" x14ac:dyDescent="0.2"/>
    <row r="2" spans="2:2" ht="16" x14ac:dyDescent="0.2">
      <c r="B2" s="46" t="s">
        <v>249</v>
      </c>
    </row>
    <row r="3" spans="2:2" x14ac:dyDescent="0.2"/>
    <row r="4" spans="2:2" x14ac:dyDescent="0.2">
      <c r="B4" s="31" t="s">
        <v>250</v>
      </c>
    </row>
    <row r="5" spans="2:2" ht="48" x14ac:dyDescent="0.2">
      <c r="B5" s="47" t="s">
        <v>251</v>
      </c>
    </row>
    <row r="6" spans="2:2" x14ac:dyDescent="0.2"/>
    <row r="7" spans="2:2" x14ac:dyDescent="0.2">
      <c r="B7" s="31" t="s">
        <v>252</v>
      </c>
    </row>
    <row r="8" spans="2:2" ht="48" x14ac:dyDescent="0.2">
      <c r="B8" s="47" t="s">
        <v>253</v>
      </c>
    </row>
    <row r="9" spans="2:2" x14ac:dyDescent="0.2"/>
    <row r="10" spans="2:2" x14ac:dyDescent="0.2">
      <c r="B10" s="31" t="s">
        <v>254</v>
      </c>
    </row>
    <row r="11" spans="2:2" ht="48" x14ac:dyDescent="0.2">
      <c r="B11" s="47" t="s">
        <v>255</v>
      </c>
    </row>
    <row r="12" spans="2:2" x14ac:dyDescent="0.2"/>
    <row r="13" spans="2:2" x14ac:dyDescent="0.2">
      <c r="B13" s="31" t="s">
        <v>256</v>
      </c>
    </row>
    <row r="14" spans="2:2" ht="48" x14ac:dyDescent="0.2">
      <c r="B14" s="47" t="s">
        <v>257</v>
      </c>
    </row>
    <row r="15" spans="2:2" x14ac:dyDescent="0.2"/>
    <row r="16" spans="2:2" x14ac:dyDescent="0.2">
      <c r="B16" s="31" t="s">
        <v>258</v>
      </c>
    </row>
    <row r="17" spans="2:2" ht="48" x14ac:dyDescent="0.2">
      <c r="B17" s="47" t="s">
        <v>259</v>
      </c>
    </row>
    <row r="18" spans="2:2" x14ac:dyDescent="0.2"/>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key</vt:lpstr>
      <vt:lpstr>summary</vt:lpstr>
      <vt:lpstr>Seg 1</vt:lpstr>
      <vt:lpstr>Seg 2</vt:lpstr>
      <vt:lpstr>Seg 3</vt:lpstr>
      <vt:lpstr>Seg 4</vt:lpstr>
      <vt:lpstr>Seg 5</vt:lpstr>
      <vt:lpstr>Descriptions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tylersolloway</dc:creator>
  <cp:lastModifiedBy>Tyler Solloway</cp:lastModifiedBy>
  <dcterms:created xsi:type="dcterms:W3CDTF">2026-05-29T20:47:44Z</dcterms:created>
  <dcterms:modified xsi:type="dcterms:W3CDTF">2026-05-30T18:44:30Z</dcterms:modified>
</cp:coreProperties>
</file>